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95" yWindow="180" windowWidth="27990" windowHeight="17100" tabRatio="909" activeTab="1"/>
  </bookViews>
  <sheets>
    <sheet name="Rekapitulace - DEŠŤ. SVOD." sheetId="34" r:id="rId1"/>
    <sheet name="BP" sheetId="35" r:id="rId2"/>
  </sheets>
  <externalReferences>
    <externalReference r:id="rId3"/>
    <externalReference r:id="rId4"/>
    <externalReference r:id="rId5"/>
    <externalReference r:id="rId6"/>
  </externalReferences>
  <definedNames>
    <definedName name="_________obl11">#REF!</definedName>
    <definedName name="_________obl12">#REF!</definedName>
    <definedName name="_________obl13">#REF!</definedName>
    <definedName name="_________obl14">#REF!</definedName>
    <definedName name="_________obl15">#REF!</definedName>
    <definedName name="_________obl16">#REF!</definedName>
    <definedName name="_________obl17">#REF!</definedName>
    <definedName name="_________obl1710">#REF!</definedName>
    <definedName name="_________obl1711">#REF!</definedName>
    <definedName name="_________obl1712">#REF!</definedName>
    <definedName name="_________obl1713">#REF!</definedName>
    <definedName name="_________obl1714">#REF!</definedName>
    <definedName name="_________obl1715">#REF!</definedName>
    <definedName name="_________obl1716">#REF!</definedName>
    <definedName name="_________obl1717">#REF!</definedName>
    <definedName name="_________obl1718">#REF!</definedName>
    <definedName name="_________obl1719">#REF!</definedName>
    <definedName name="_________obl173">#REF!</definedName>
    <definedName name="_________obl174">#REF!</definedName>
    <definedName name="_________obl175">#REF!</definedName>
    <definedName name="_________obl176">#REF!</definedName>
    <definedName name="_________obl177">#REF!</definedName>
    <definedName name="_________obl178">#REF!</definedName>
    <definedName name="_________obl179">#REF!</definedName>
    <definedName name="_________obl18">#REF!</definedName>
    <definedName name="_________obl181">#REF!</definedName>
    <definedName name="_________obl1816">#REF!</definedName>
    <definedName name="_________obl1820">#REF!</definedName>
    <definedName name="_________obl1821">#REF!</definedName>
    <definedName name="_________obl1822">#REF!</definedName>
    <definedName name="_________obl1823">#REF!</definedName>
    <definedName name="_________obl1824">#REF!</definedName>
    <definedName name="_________obl1825">#REF!</definedName>
    <definedName name="_________obl1826">#REF!</definedName>
    <definedName name="_________obl1827">#REF!</definedName>
    <definedName name="_________obl1828">#REF!</definedName>
    <definedName name="_________obl1829">#REF!</definedName>
    <definedName name="_________obl183">#REF!</definedName>
    <definedName name="_________obl1831">#REF!</definedName>
    <definedName name="_________obl1832">#REF!</definedName>
    <definedName name="_________obl184">#REF!</definedName>
    <definedName name="_________obl185">#REF!</definedName>
    <definedName name="_________obl186">#REF!</definedName>
    <definedName name="_________obl187">#REF!</definedName>
    <definedName name="________obl11" localSheetId="1">#REF!</definedName>
    <definedName name="________obl11" localSheetId="0">#REF!</definedName>
    <definedName name="________obl11">#REF!</definedName>
    <definedName name="________obl12" localSheetId="1">#REF!</definedName>
    <definedName name="________obl12" localSheetId="0">#REF!</definedName>
    <definedName name="________obl12">#REF!</definedName>
    <definedName name="________obl13" localSheetId="1">#REF!</definedName>
    <definedName name="________obl13" localSheetId="0">#REF!</definedName>
    <definedName name="________obl13">#REF!</definedName>
    <definedName name="________obl14" localSheetId="1">#REF!</definedName>
    <definedName name="________obl14" localSheetId="0">#REF!</definedName>
    <definedName name="________obl14">#REF!</definedName>
    <definedName name="________obl15" localSheetId="1">#REF!</definedName>
    <definedName name="________obl15" localSheetId="0">#REF!</definedName>
    <definedName name="________obl15">#REF!</definedName>
    <definedName name="________obl16" localSheetId="1">#REF!</definedName>
    <definedName name="________obl16" localSheetId="0">#REF!</definedName>
    <definedName name="________obl16">#REF!</definedName>
    <definedName name="________obl17" localSheetId="1">#REF!</definedName>
    <definedName name="________obl17" localSheetId="0">#REF!</definedName>
    <definedName name="________obl17">#REF!</definedName>
    <definedName name="________obl1710" localSheetId="1">#REF!</definedName>
    <definedName name="________obl1710" localSheetId="0">#REF!</definedName>
    <definedName name="________obl1710">#REF!</definedName>
    <definedName name="________obl1711" localSheetId="1">#REF!</definedName>
    <definedName name="________obl1711" localSheetId="0">#REF!</definedName>
    <definedName name="________obl1711">#REF!</definedName>
    <definedName name="________obl1712" localSheetId="1">#REF!</definedName>
    <definedName name="________obl1712" localSheetId="0">#REF!</definedName>
    <definedName name="________obl1712">#REF!</definedName>
    <definedName name="________obl1713" localSheetId="1">#REF!</definedName>
    <definedName name="________obl1713" localSheetId="0">#REF!</definedName>
    <definedName name="________obl1713">#REF!</definedName>
    <definedName name="________obl1714" localSheetId="1">#REF!</definedName>
    <definedName name="________obl1714" localSheetId="0">#REF!</definedName>
    <definedName name="________obl1714">#REF!</definedName>
    <definedName name="________obl1715" localSheetId="1">#REF!</definedName>
    <definedName name="________obl1715" localSheetId="0">#REF!</definedName>
    <definedName name="________obl1715">#REF!</definedName>
    <definedName name="________obl1716" localSheetId="1">#REF!</definedName>
    <definedName name="________obl1716" localSheetId="0">#REF!</definedName>
    <definedName name="________obl1716">#REF!</definedName>
    <definedName name="________obl1717" localSheetId="1">#REF!</definedName>
    <definedName name="________obl1717" localSheetId="0">#REF!</definedName>
    <definedName name="________obl1717">#REF!</definedName>
    <definedName name="________obl1718" localSheetId="1">#REF!</definedName>
    <definedName name="________obl1718" localSheetId="0">#REF!</definedName>
    <definedName name="________obl1718">#REF!</definedName>
    <definedName name="________obl1719" localSheetId="1">#REF!</definedName>
    <definedName name="________obl1719" localSheetId="0">#REF!</definedName>
    <definedName name="________obl1719">#REF!</definedName>
    <definedName name="________obl173" localSheetId="1">#REF!</definedName>
    <definedName name="________obl173" localSheetId="0">#REF!</definedName>
    <definedName name="________obl173">#REF!</definedName>
    <definedName name="________obl174" localSheetId="1">#REF!</definedName>
    <definedName name="________obl174" localSheetId="0">#REF!</definedName>
    <definedName name="________obl174">#REF!</definedName>
    <definedName name="________obl175" localSheetId="1">#REF!</definedName>
    <definedName name="________obl175" localSheetId="0">#REF!</definedName>
    <definedName name="________obl175">#REF!</definedName>
    <definedName name="________obl176" localSheetId="1">#REF!</definedName>
    <definedName name="________obl176" localSheetId="0">#REF!</definedName>
    <definedName name="________obl176">#REF!</definedName>
    <definedName name="________obl177" localSheetId="1">#REF!</definedName>
    <definedName name="________obl177" localSheetId="0">#REF!</definedName>
    <definedName name="________obl177">#REF!</definedName>
    <definedName name="________obl178" localSheetId="1">#REF!</definedName>
    <definedName name="________obl178" localSheetId="0">#REF!</definedName>
    <definedName name="________obl178">#REF!</definedName>
    <definedName name="________obl179" localSheetId="1">#REF!</definedName>
    <definedName name="________obl179" localSheetId="0">#REF!</definedName>
    <definedName name="________obl179">#REF!</definedName>
    <definedName name="________obl18" localSheetId="1">#REF!</definedName>
    <definedName name="________obl18" localSheetId="0">#REF!</definedName>
    <definedName name="________obl18">#REF!</definedName>
    <definedName name="________obl181" localSheetId="1">#REF!</definedName>
    <definedName name="________obl181" localSheetId="0">#REF!</definedName>
    <definedName name="________obl181">#REF!</definedName>
    <definedName name="________obl1816" localSheetId="1">#REF!</definedName>
    <definedName name="________obl1816" localSheetId="0">#REF!</definedName>
    <definedName name="________obl1816">#REF!</definedName>
    <definedName name="________obl1820" localSheetId="1">#REF!</definedName>
    <definedName name="________obl1820" localSheetId="0">#REF!</definedName>
    <definedName name="________obl1820">#REF!</definedName>
    <definedName name="________obl1821" localSheetId="1">#REF!</definedName>
    <definedName name="________obl1821" localSheetId="0">#REF!</definedName>
    <definedName name="________obl1821">#REF!</definedName>
    <definedName name="________obl1822" localSheetId="1">#REF!</definedName>
    <definedName name="________obl1822" localSheetId="0">#REF!</definedName>
    <definedName name="________obl1822">#REF!</definedName>
    <definedName name="________obl1823" localSheetId="1">#REF!</definedName>
    <definedName name="________obl1823" localSheetId="0">#REF!</definedName>
    <definedName name="________obl1823">#REF!</definedName>
    <definedName name="________obl1824" localSheetId="1">#REF!</definedName>
    <definedName name="________obl1824" localSheetId="0">#REF!</definedName>
    <definedName name="________obl1824">#REF!</definedName>
    <definedName name="________obl1825" localSheetId="1">#REF!</definedName>
    <definedName name="________obl1825" localSheetId="0">#REF!</definedName>
    <definedName name="________obl1825">#REF!</definedName>
    <definedName name="________obl1826" localSheetId="1">#REF!</definedName>
    <definedName name="________obl1826" localSheetId="0">#REF!</definedName>
    <definedName name="________obl1826">#REF!</definedName>
    <definedName name="________obl1827" localSheetId="1">#REF!</definedName>
    <definedName name="________obl1827" localSheetId="0">#REF!</definedName>
    <definedName name="________obl1827">#REF!</definedName>
    <definedName name="________obl1828" localSheetId="1">#REF!</definedName>
    <definedName name="________obl1828" localSheetId="0">#REF!</definedName>
    <definedName name="________obl1828">#REF!</definedName>
    <definedName name="________obl1829" localSheetId="1">#REF!</definedName>
    <definedName name="________obl1829" localSheetId="0">#REF!</definedName>
    <definedName name="________obl1829">#REF!</definedName>
    <definedName name="________obl183" localSheetId="1">#REF!</definedName>
    <definedName name="________obl183" localSheetId="0">#REF!</definedName>
    <definedName name="________obl183">#REF!</definedName>
    <definedName name="________obl1831" localSheetId="1">#REF!</definedName>
    <definedName name="________obl1831" localSheetId="0">#REF!</definedName>
    <definedName name="________obl1831">#REF!</definedName>
    <definedName name="________obl1832" localSheetId="1">#REF!</definedName>
    <definedName name="________obl1832" localSheetId="0">#REF!</definedName>
    <definedName name="________obl1832">#REF!</definedName>
    <definedName name="________obl184" localSheetId="1">#REF!</definedName>
    <definedName name="________obl184" localSheetId="0">#REF!</definedName>
    <definedName name="________obl184">#REF!</definedName>
    <definedName name="________obl185" localSheetId="1">#REF!</definedName>
    <definedName name="________obl185" localSheetId="0">#REF!</definedName>
    <definedName name="________obl185">#REF!</definedName>
    <definedName name="________obl186" localSheetId="1">#REF!</definedName>
    <definedName name="________obl186" localSheetId="0">#REF!</definedName>
    <definedName name="________obl186">#REF!</definedName>
    <definedName name="________obl187" localSheetId="1">#REF!</definedName>
    <definedName name="________obl187" localSheetId="0">#REF!</definedName>
    <definedName name="________obl187">#REF!</definedName>
    <definedName name="______obl11" localSheetId="1">#REF!</definedName>
    <definedName name="______obl11" localSheetId="0">#REF!</definedName>
    <definedName name="______obl11">#REF!</definedName>
    <definedName name="______obl12" localSheetId="1">#REF!</definedName>
    <definedName name="______obl12" localSheetId="0">#REF!</definedName>
    <definedName name="______obl12">#REF!</definedName>
    <definedName name="______obl13" localSheetId="1">#REF!</definedName>
    <definedName name="______obl13" localSheetId="0">#REF!</definedName>
    <definedName name="______obl13">#REF!</definedName>
    <definedName name="______obl14" localSheetId="1">#REF!</definedName>
    <definedName name="______obl14" localSheetId="0">#REF!</definedName>
    <definedName name="______obl14">#REF!</definedName>
    <definedName name="______obl15" localSheetId="1">#REF!</definedName>
    <definedName name="______obl15" localSheetId="0">#REF!</definedName>
    <definedName name="______obl15">#REF!</definedName>
    <definedName name="______obl16" localSheetId="1">#REF!</definedName>
    <definedName name="______obl16" localSheetId="0">#REF!</definedName>
    <definedName name="______obl16">#REF!</definedName>
    <definedName name="______obl17" localSheetId="1">#REF!</definedName>
    <definedName name="______obl17" localSheetId="0">#REF!</definedName>
    <definedName name="______obl17">#REF!</definedName>
    <definedName name="______obl1710" localSheetId="1">#REF!</definedName>
    <definedName name="______obl1710" localSheetId="0">#REF!</definedName>
    <definedName name="______obl1710">#REF!</definedName>
    <definedName name="______obl1711" localSheetId="1">#REF!</definedName>
    <definedName name="______obl1711" localSheetId="0">#REF!</definedName>
    <definedName name="______obl1711">#REF!</definedName>
    <definedName name="______obl1712" localSheetId="1">#REF!</definedName>
    <definedName name="______obl1712" localSheetId="0">#REF!</definedName>
    <definedName name="______obl1712">#REF!</definedName>
    <definedName name="______obl1713" localSheetId="1">#REF!</definedName>
    <definedName name="______obl1713" localSheetId="0">#REF!</definedName>
    <definedName name="______obl1713">#REF!</definedName>
    <definedName name="______obl1714" localSheetId="1">#REF!</definedName>
    <definedName name="______obl1714" localSheetId="0">#REF!</definedName>
    <definedName name="______obl1714">#REF!</definedName>
    <definedName name="______obl1715" localSheetId="1">#REF!</definedName>
    <definedName name="______obl1715" localSheetId="0">#REF!</definedName>
    <definedName name="______obl1715">#REF!</definedName>
    <definedName name="______obl1716" localSheetId="1">#REF!</definedName>
    <definedName name="______obl1716" localSheetId="0">#REF!</definedName>
    <definedName name="______obl1716">#REF!</definedName>
    <definedName name="______obl1717" localSheetId="1">#REF!</definedName>
    <definedName name="______obl1717" localSheetId="0">#REF!</definedName>
    <definedName name="______obl1717">#REF!</definedName>
    <definedName name="______obl1718" localSheetId="1">#REF!</definedName>
    <definedName name="______obl1718" localSheetId="0">#REF!</definedName>
    <definedName name="______obl1718">#REF!</definedName>
    <definedName name="______obl1719" localSheetId="1">#REF!</definedName>
    <definedName name="______obl1719" localSheetId="0">#REF!</definedName>
    <definedName name="______obl1719">#REF!</definedName>
    <definedName name="______obl173" localSheetId="1">#REF!</definedName>
    <definedName name="______obl173" localSheetId="0">#REF!</definedName>
    <definedName name="______obl173">#REF!</definedName>
    <definedName name="______obl174" localSheetId="1">#REF!</definedName>
    <definedName name="______obl174" localSheetId="0">#REF!</definedName>
    <definedName name="______obl174">#REF!</definedName>
    <definedName name="______obl175" localSheetId="1">#REF!</definedName>
    <definedName name="______obl175" localSheetId="0">#REF!</definedName>
    <definedName name="______obl175">#REF!</definedName>
    <definedName name="______obl176" localSheetId="1">#REF!</definedName>
    <definedName name="______obl176" localSheetId="0">#REF!</definedName>
    <definedName name="______obl176">#REF!</definedName>
    <definedName name="______obl177" localSheetId="1">#REF!</definedName>
    <definedName name="______obl177" localSheetId="0">#REF!</definedName>
    <definedName name="______obl177">#REF!</definedName>
    <definedName name="______obl178" localSheetId="1">#REF!</definedName>
    <definedName name="______obl178" localSheetId="0">#REF!</definedName>
    <definedName name="______obl178">#REF!</definedName>
    <definedName name="______obl179" localSheetId="1">#REF!</definedName>
    <definedName name="______obl179" localSheetId="0">#REF!</definedName>
    <definedName name="______obl179">#REF!</definedName>
    <definedName name="______obl18" localSheetId="1">#REF!</definedName>
    <definedName name="______obl18" localSheetId="0">#REF!</definedName>
    <definedName name="______obl18">#REF!</definedName>
    <definedName name="______obl181" localSheetId="1">#REF!</definedName>
    <definedName name="______obl181" localSheetId="0">#REF!</definedName>
    <definedName name="______obl181">#REF!</definedName>
    <definedName name="______obl1816" localSheetId="1">#REF!</definedName>
    <definedName name="______obl1816" localSheetId="0">#REF!</definedName>
    <definedName name="______obl1816">#REF!</definedName>
    <definedName name="______obl1820" localSheetId="1">#REF!</definedName>
    <definedName name="______obl1820" localSheetId="0">#REF!</definedName>
    <definedName name="______obl1820">#REF!</definedName>
    <definedName name="______obl1821" localSheetId="1">#REF!</definedName>
    <definedName name="______obl1821" localSheetId="0">#REF!</definedName>
    <definedName name="______obl1821">#REF!</definedName>
    <definedName name="______obl1822" localSheetId="1">#REF!</definedName>
    <definedName name="______obl1822" localSheetId="0">#REF!</definedName>
    <definedName name="______obl1822">#REF!</definedName>
    <definedName name="______obl1823" localSheetId="1">#REF!</definedName>
    <definedName name="______obl1823" localSheetId="0">#REF!</definedName>
    <definedName name="______obl1823">#REF!</definedName>
    <definedName name="______obl1824" localSheetId="1">#REF!</definedName>
    <definedName name="______obl1824" localSheetId="0">#REF!</definedName>
    <definedName name="______obl1824">#REF!</definedName>
    <definedName name="______obl1825" localSheetId="1">#REF!</definedName>
    <definedName name="______obl1825" localSheetId="0">#REF!</definedName>
    <definedName name="______obl1825">#REF!</definedName>
    <definedName name="______obl1826" localSheetId="1">#REF!</definedName>
    <definedName name="______obl1826" localSheetId="0">#REF!</definedName>
    <definedName name="______obl1826">#REF!</definedName>
    <definedName name="______obl1827" localSheetId="1">#REF!</definedName>
    <definedName name="______obl1827" localSheetId="0">#REF!</definedName>
    <definedName name="______obl1827">#REF!</definedName>
    <definedName name="______obl1828" localSheetId="1">#REF!</definedName>
    <definedName name="______obl1828" localSheetId="0">#REF!</definedName>
    <definedName name="______obl1828">#REF!</definedName>
    <definedName name="______obl1829" localSheetId="1">#REF!</definedName>
    <definedName name="______obl1829" localSheetId="0">#REF!</definedName>
    <definedName name="______obl1829">#REF!</definedName>
    <definedName name="______obl183" localSheetId="1">#REF!</definedName>
    <definedName name="______obl183" localSheetId="0">#REF!</definedName>
    <definedName name="______obl183">#REF!</definedName>
    <definedName name="______obl1831" localSheetId="1">#REF!</definedName>
    <definedName name="______obl1831" localSheetId="0">#REF!</definedName>
    <definedName name="______obl1831">#REF!</definedName>
    <definedName name="______obl1832" localSheetId="1">#REF!</definedName>
    <definedName name="______obl1832" localSheetId="0">#REF!</definedName>
    <definedName name="______obl1832">#REF!</definedName>
    <definedName name="______obl184" localSheetId="1">#REF!</definedName>
    <definedName name="______obl184" localSheetId="0">#REF!</definedName>
    <definedName name="______obl184">#REF!</definedName>
    <definedName name="______obl185" localSheetId="1">#REF!</definedName>
    <definedName name="______obl185" localSheetId="0">#REF!</definedName>
    <definedName name="______obl185">#REF!</definedName>
    <definedName name="______obl186" localSheetId="1">#REF!</definedName>
    <definedName name="______obl186" localSheetId="0">#REF!</definedName>
    <definedName name="______obl186">#REF!</definedName>
    <definedName name="______obl187" localSheetId="1">#REF!</definedName>
    <definedName name="______obl187" localSheetId="0">#REF!</definedName>
    <definedName name="______obl187">#REF!</definedName>
    <definedName name="_____obl11" localSheetId="1">#REF!</definedName>
    <definedName name="_____obl12" localSheetId="1">#REF!</definedName>
    <definedName name="_____obl13" localSheetId="1">#REF!</definedName>
    <definedName name="_____obl14" localSheetId="1">#REF!</definedName>
    <definedName name="_____obl15" localSheetId="1">#REF!</definedName>
    <definedName name="_____obl16" localSheetId="1">#REF!</definedName>
    <definedName name="_____obl17" localSheetId="1">#REF!</definedName>
    <definedName name="_____obl1710" localSheetId="1">#REF!</definedName>
    <definedName name="_____obl1711" localSheetId="1">#REF!</definedName>
    <definedName name="_____obl1712" localSheetId="1">#REF!</definedName>
    <definedName name="_____obl1713" localSheetId="1">#REF!</definedName>
    <definedName name="_____obl1714" localSheetId="1">#REF!</definedName>
    <definedName name="_____obl1715" localSheetId="1">#REF!</definedName>
    <definedName name="_____obl1716" localSheetId="1">#REF!</definedName>
    <definedName name="_____obl1717" localSheetId="1">#REF!</definedName>
    <definedName name="_____obl1718" localSheetId="1">#REF!</definedName>
    <definedName name="_____obl1719" localSheetId="1">#REF!</definedName>
    <definedName name="_____obl173" localSheetId="1">#REF!</definedName>
    <definedName name="_____obl174" localSheetId="1">#REF!</definedName>
    <definedName name="_____obl175" localSheetId="1">#REF!</definedName>
    <definedName name="_____obl176" localSheetId="1">#REF!</definedName>
    <definedName name="_____obl177" localSheetId="1">#REF!</definedName>
    <definedName name="_____obl178" localSheetId="1">#REF!</definedName>
    <definedName name="_____obl179" localSheetId="1">#REF!</definedName>
    <definedName name="_____obl18" localSheetId="1">#REF!</definedName>
    <definedName name="_____obl181" localSheetId="1">#REF!</definedName>
    <definedName name="_____obl1816" localSheetId="1">#REF!</definedName>
    <definedName name="_____obl1820" localSheetId="1">#REF!</definedName>
    <definedName name="_____obl1821" localSheetId="1">#REF!</definedName>
    <definedName name="_____obl1822" localSheetId="1">#REF!</definedName>
    <definedName name="_____obl1823" localSheetId="1">#REF!</definedName>
    <definedName name="_____obl1824" localSheetId="1">#REF!</definedName>
    <definedName name="_____obl1825" localSheetId="1">#REF!</definedName>
    <definedName name="_____obl1826" localSheetId="1">#REF!</definedName>
    <definedName name="_____obl1827" localSheetId="1">#REF!</definedName>
    <definedName name="_____obl1828" localSheetId="1">#REF!</definedName>
    <definedName name="_____obl1829" localSheetId="1">#REF!</definedName>
    <definedName name="_____obl183" localSheetId="1">#REF!</definedName>
    <definedName name="_____obl1831" localSheetId="1">#REF!</definedName>
    <definedName name="_____obl1832" localSheetId="1">#REF!</definedName>
    <definedName name="_____obl184" localSheetId="1">#REF!</definedName>
    <definedName name="_____obl185" localSheetId="1">#REF!</definedName>
    <definedName name="_____obl186" localSheetId="1">#REF!</definedName>
    <definedName name="_____obl187" localSheetId="1">#REF!</definedName>
    <definedName name="____obl11" localSheetId="1">#REF!</definedName>
    <definedName name="____obl11" localSheetId="0">#REF!</definedName>
    <definedName name="____obl11">#REF!</definedName>
    <definedName name="____obl12" localSheetId="1">#REF!</definedName>
    <definedName name="____obl12" localSheetId="0">#REF!</definedName>
    <definedName name="____obl12">#REF!</definedName>
    <definedName name="____obl13" localSheetId="1">#REF!</definedName>
    <definedName name="____obl13" localSheetId="0">#REF!</definedName>
    <definedName name="____obl13">#REF!</definedName>
    <definedName name="____obl14" localSheetId="1">#REF!</definedName>
    <definedName name="____obl14" localSheetId="0">#REF!</definedName>
    <definedName name="____obl14">#REF!</definedName>
    <definedName name="____obl15" localSheetId="1">#REF!</definedName>
    <definedName name="____obl15" localSheetId="0">#REF!</definedName>
    <definedName name="____obl15">#REF!</definedName>
    <definedName name="____obl16" localSheetId="1">#REF!</definedName>
    <definedName name="____obl16" localSheetId="0">#REF!</definedName>
    <definedName name="____obl16">#REF!</definedName>
    <definedName name="____obl17" localSheetId="1">#REF!</definedName>
    <definedName name="____obl17" localSheetId="0">#REF!</definedName>
    <definedName name="____obl17">#REF!</definedName>
    <definedName name="____obl1710" localSheetId="1">#REF!</definedName>
    <definedName name="____obl1710" localSheetId="0">#REF!</definedName>
    <definedName name="____obl1710">#REF!</definedName>
    <definedName name="____obl1711" localSheetId="1">#REF!</definedName>
    <definedName name="____obl1711" localSheetId="0">#REF!</definedName>
    <definedName name="____obl1711">#REF!</definedName>
    <definedName name="____obl1712" localSheetId="1">#REF!</definedName>
    <definedName name="____obl1712" localSheetId="0">#REF!</definedName>
    <definedName name="____obl1712">#REF!</definedName>
    <definedName name="____obl1713" localSheetId="1">#REF!</definedName>
    <definedName name="____obl1713" localSheetId="0">#REF!</definedName>
    <definedName name="____obl1713">#REF!</definedName>
    <definedName name="____obl1714" localSheetId="1">#REF!</definedName>
    <definedName name="____obl1714" localSheetId="0">#REF!</definedName>
    <definedName name="____obl1714">#REF!</definedName>
    <definedName name="____obl1715" localSheetId="1">#REF!</definedName>
    <definedName name="____obl1715" localSheetId="0">#REF!</definedName>
    <definedName name="____obl1715">#REF!</definedName>
    <definedName name="____obl1716" localSheetId="1">#REF!</definedName>
    <definedName name="____obl1716" localSheetId="0">#REF!</definedName>
    <definedName name="____obl1716">#REF!</definedName>
    <definedName name="____obl1717" localSheetId="1">#REF!</definedName>
    <definedName name="____obl1717" localSheetId="0">#REF!</definedName>
    <definedName name="____obl1717">#REF!</definedName>
    <definedName name="____obl1718" localSheetId="1">#REF!</definedName>
    <definedName name="____obl1718" localSheetId="0">#REF!</definedName>
    <definedName name="____obl1718">#REF!</definedName>
    <definedName name="____obl1719" localSheetId="1">#REF!</definedName>
    <definedName name="____obl1719" localSheetId="0">#REF!</definedName>
    <definedName name="____obl1719">#REF!</definedName>
    <definedName name="____obl173" localSheetId="1">#REF!</definedName>
    <definedName name="____obl173" localSheetId="0">#REF!</definedName>
    <definedName name="____obl173">#REF!</definedName>
    <definedName name="____obl174" localSheetId="1">#REF!</definedName>
    <definedName name="____obl174" localSheetId="0">#REF!</definedName>
    <definedName name="____obl174">#REF!</definedName>
    <definedName name="____obl175" localSheetId="1">#REF!</definedName>
    <definedName name="____obl175" localSheetId="0">#REF!</definedName>
    <definedName name="____obl175">#REF!</definedName>
    <definedName name="____obl176" localSheetId="1">#REF!</definedName>
    <definedName name="____obl176" localSheetId="0">#REF!</definedName>
    <definedName name="____obl176">#REF!</definedName>
    <definedName name="____obl177" localSheetId="1">#REF!</definedName>
    <definedName name="____obl177" localSheetId="0">#REF!</definedName>
    <definedName name="____obl177">#REF!</definedName>
    <definedName name="____obl178" localSheetId="1">#REF!</definedName>
    <definedName name="____obl178" localSheetId="0">#REF!</definedName>
    <definedName name="____obl178">#REF!</definedName>
    <definedName name="____obl179" localSheetId="1">#REF!</definedName>
    <definedName name="____obl179" localSheetId="0">#REF!</definedName>
    <definedName name="____obl179">#REF!</definedName>
    <definedName name="____obl18" localSheetId="1">#REF!</definedName>
    <definedName name="____obl18" localSheetId="0">#REF!</definedName>
    <definedName name="____obl18">#REF!</definedName>
    <definedName name="____obl181" localSheetId="1">#REF!</definedName>
    <definedName name="____obl181" localSheetId="0">#REF!</definedName>
    <definedName name="____obl181">#REF!</definedName>
    <definedName name="____obl1816" localSheetId="1">#REF!</definedName>
    <definedName name="____obl1816" localSheetId="0">#REF!</definedName>
    <definedName name="____obl1816">#REF!</definedName>
    <definedName name="____obl1820" localSheetId="1">#REF!</definedName>
    <definedName name="____obl1820" localSheetId="0">#REF!</definedName>
    <definedName name="____obl1820">#REF!</definedName>
    <definedName name="____obl1821" localSheetId="1">#REF!</definedName>
    <definedName name="____obl1821" localSheetId="0">#REF!</definedName>
    <definedName name="____obl1821">#REF!</definedName>
    <definedName name="____obl1822" localSheetId="1">#REF!</definedName>
    <definedName name="____obl1822" localSheetId="0">#REF!</definedName>
    <definedName name="____obl1822">#REF!</definedName>
    <definedName name="____obl1823" localSheetId="1">#REF!</definedName>
    <definedName name="____obl1823" localSheetId="0">#REF!</definedName>
    <definedName name="____obl1823">#REF!</definedName>
    <definedName name="____obl1824" localSheetId="1">#REF!</definedName>
    <definedName name="____obl1824" localSheetId="0">#REF!</definedName>
    <definedName name="____obl1824">#REF!</definedName>
    <definedName name="____obl1825" localSheetId="1">#REF!</definedName>
    <definedName name="____obl1825" localSheetId="0">#REF!</definedName>
    <definedName name="____obl1825">#REF!</definedName>
    <definedName name="____obl1826" localSheetId="1">#REF!</definedName>
    <definedName name="____obl1826" localSheetId="0">#REF!</definedName>
    <definedName name="____obl1826">#REF!</definedName>
    <definedName name="____obl1827" localSheetId="1">#REF!</definedName>
    <definedName name="____obl1827" localSheetId="0">#REF!</definedName>
    <definedName name="____obl1827">#REF!</definedName>
    <definedName name="____obl1828" localSheetId="1">#REF!</definedName>
    <definedName name="____obl1828" localSheetId="0">#REF!</definedName>
    <definedName name="____obl1828">#REF!</definedName>
    <definedName name="____obl1829" localSheetId="1">#REF!</definedName>
    <definedName name="____obl1829" localSheetId="0">#REF!</definedName>
    <definedName name="____obl1829">#REF!</definedName>
    <definedName name="____obl183" localSheetId="1">#REF!</definedName>
    <definedName name="____obl183" localSheetId="0">#REF!</definedName>
    <definedName name="____obl183">#REF!</definedName>
    <definedName name="____obl1831" localSheetId="1">#REF!</definedName>
    <definedName name="____obl1831" localSheetId="0">#REF!</definedName>
    <definedName name="____obl1831">#REF!</definedName>
    <definedName name="____obl1832" localSheetId="1">#REF!</definedName>
    <definedName name="____obl1832" localSheetId="0">#REF!</definedName>
    <definedName name="____obl1832">#REF!</definedName>
    <definedName name="____obl184" localSheetId="1">#REF!</definedName>
    <definedName name="____obl184" localSheetId="0">#REF!</definedName>
    <definedName name="____obl184">#REF!</definedName>
    <definedName name="____obl185" localSheetId="1">#REF!</definedName>
    <definedName name="____obl185" localSheetId="0">#REF!</definedName>
    <definedName name="____obl185">#REF!</definedName>
    <definedName name="____obl186" localSheetId="1">#REF!</definedName>
    <definedName name="____obl186" localSheetId="0">#REF!</definedName>
    <definedName name="____obl186">#REF!</definedName>
    <definedName name="____obl187" localSheetId="1">#REF!</definedName>
    <definedName name="____obl187" localSheetId="0">#REF!</definedName>
    <definedName name="____obl187">#REF!</definedName>
    <definedName name="___obl11" localSheetId="1">#REF!</definedName>
    <definedName name="___obl11" localSheetId="0">#REF!</definedName>
    <definedName name="___obl11">#REF!</definedName>
    <definedName name="___obl12" localSheetId="1">#REF!</definedName>
    <definedName name="___obl12" localSheetId="0">#REF!</definedName>
    <definedName name="___obl12">#REF!</definedName>
    <definedName name="___obl13" localSheetId="1">#REF!</definedName>
    <definedName name="___obl13" localSheetId="0">#REF!</definedName>
    <definedName name="___obl13">#REF!</definedName>
    <definedName name="___obl14" localSheetId="1">#REF!</definedName>
    <definedName name="___obl14" localSheetId="0">#REF!</definedName>
    <definedName name="___obl14">#REF!</definedName>
    <definedName name="___obl15" localSheetId="1">#REF!</definedName>
    <definedName name="___obl15" localSheetId="0">#REF!</definedName>
    <definedName name="___obl15">#REF!</definedName>
    <definedName name="___obl16" localSheetId="1">#REF!</definedName>
    <definedName name="___obl16" localSheetId="0">#REF!</definedName>
    <definedName name="___obl16">#REF!</definedName>
    <definedName name="___obl17" localSheetId="1">#REF!</definedName>
    <definedName name="___obl17" localSheetId="0">#REF!</definedName>
    <definedName name="___obl17">#REF!</definedName>
    <definedName name="___obl1710" localSheetId="1">#REF!</definedName>
    <definedName name="___obl1710" localSheetId="0">#REF!</definedName>
    <definedName name="___obl1710">#REF!</definedName>
    <definedName name="___obl1711" localSheetId="1">#REF!</definedName>
    <definedName name="___obl1711" localSheetId="0">#REF!</definedName>
    <definedName name="___obl1711">#REF!</definedName>
    <definedName name="___obl1712" localSheetId="1">#REF!</definedName>
    <definedName name="___obl1712" localSheetId="0">#REF!</definedName>
    <definedName name="___obl1712">#REF!</definedName>
    <definedName name="___obl1713" localSheetId="1">#REF!</definedName>
    <definedName name="___obl1713" localSheetId="0">#REF!</definedName>
    <definedName name="___obl1713">#REF!</definedName>
    <definedName name="___obl1714" localSheetId="1">#REF!</definedName>
    <definedName name="___obl1714" localSheetId="0">#REF!</definedName>
    <definedName name="___obl1714">#REF!</definedName>
    <definedName name="___obl1715" localSheetId="1">#REF!</definedName>
    <definedName name="___obl1715" localSheetId="0">#REF!</definedName>
    <definedName name="___obl1715">#REF!</definedName>
    <definedName name="___obl1716" localSheetId="1">#REF!</definedName>
    <definedName name="___obl1716" localSheetId="0">#REF!</definedName>
    <definedName name="___obl1716">#REF!</definedName>
    <definedName name="___obl1717" localSheetId="1">#REF!</definedName>
    <definedName name="___obl1717" localSheetId="0">#REF!</definedName>
    <definedName name="___obl1717">#REF!</definedName>
    <definedName name="___obl1718" localSheetId="1">#REF!</definedName>
    <definedName name="___obl1718" localSheetId="0">#REF!</definedName>
    <definedName name="___obl1718">#REF!</definedName>
    <definedName name="___obl1719" localSheetId="1">#REF!</definedName>
    <definedName name="___obl1719" localSheetId="0">#REF!</definedName>
    <definedName name="___obl1719">#REF!</definedName>
    <definedName name="___obl173" localSheetId="1">#REF!</definedName>
    <definedName name="___obl173" localSheetId="0">#REF!</definedName>
    <definedName name="___obl173">#REF!</definedName>
    <definedName name="___obl174" localSheetId="1">#REF!</definedName>
    <definedName name="___obl174" localSheetId="0">#REF!</definedName>
    <definedName name="___obl174">#REF!</definedName>
    <definedName name="___obl175" localSheetId="1">#REF!</definedName>
    <definedName name="___obl175" localSheetId="0">#REF!</definedName>
    <definedName name="___obl175">#REF!</definedName>
    <definedName name="___obl176" localSheetId="1">#REF!</definedName>
    <definedName name="___obl176" localSheetId="0">#REF!</definedName>
    <definedName name="___obl176">#REF!</definedName>
    <definedName name="___obl177" localSheetId="1">#REF!</definedName>
    <definedName name="___obl177" localSheetId="0">#REF!</definedName>
    <definedName name="___obl177">#REF!</definedName>
    <definedName name="___obl178" localSheetId="1">#REF!</definedName>
    <definedName name="___obl178" localSheetId="0">#REF!</definedName>
    <definedName name="___obl178">#REF!</definedName>
    <definedName name="___obl179" localSheetId="1">#REF!</definedName>
    <definedName name="___obl179" localSheetId="0">#REF!</definedName>
    <definedName name="___obl179">#REF!</definedName>
    <definedName name="___obl18" localSheetId="1">#REF!</definedName>
    <definedName name="___obl18" localSheetId="0">#REF!</definedName>
    <definedName name="___obl18">#REF!</definedName>
    <definedName name="___obl181" localSheetId="1">#REF!</definedName>
    <definedName name="___obl181" localSheetId="0">#REF!</definedName>
    <definedName name="___obl181">#REF!</definedName>
    <definedName name="___obl1816" localSheetId="1">#REF!</definedName>
    <definedName name="___obl1816" localSheetId="0">#REF!</definedName>
    <definedName name="___obl1816">#REF!</definedName>
    <definedName name="___obl1820" localSheetId="1">#REF!</definedName>
    <definedName name="___obl1820" localSheetId="0">#REF!</definedName>
    <definedName name="___obl1820">#REF!</definedName>
    <definedName name="___obl1821" localSheetId="1">#REF!</definedName>
    <definedName name="___obl1821" localSheetId="0">#REF!</definedName>
    <definedName name="___obl1821">#REF!</definedName>
    <definedName name="___obl1822" localSheetId="1">#REF!</definedName>
    <definedName name="___obl1822" localSheetId="0">#REF!</definedName>
    <definedName name="___obl1822">#REF!</definedName>
    <definedName name="___obl1823" localSheetId="1">#REF!</definedName>
    <definedName name="___obl1823" localSheetId="0">#REF!</definedName>
    <definedName name="___obl1823">#REF!</definedName>
    <definedName name="___obl1824" localSheetId="1">#REF!</definedName>
    <definedName name="___obl1824" localSheetId="0">#REF!</definedName>
    <definedName name="___obl1824">#REF!</definedName>
    <definedName name="___obl1825" localSheetId="1">#REF!</definedName>
    <definedName name="___obl1825" localSheetId="0">#REF!</definedName>
    <definedName name="___obl1825">#REF!</definedName>
    <definedName name="___obl1826" localSheetId="1">#REF!</definedName>
    <definedName name="___obl1826" localSheetId="0">#REF!</definedName>
    <definedName name="___obl1826">#REF!</definedName>
    <definedName name="___obl1827" localSheetId="1">#REF!</definedName>
    <definedName name="___obl1827" localSheetId="0">#REF!</definedName>
    <definedName name="___obl1827">#REF!</definedName>
    <definedName name="___obl1828" localSheetId="1">#REF!</definedName>
    <definedName name="___obl1828" localSheetId="0">#REF!</definedName>
    <definedName name="___obl1828">#REF!</definedName>
    <definedName name="___obl1829" localSheetId="1">#REF!</definedName>
    <definedName name="___obl1829" localSheetId="0">#REF!</definedName>
    <definedName name="___obl1829">#REF!</definedName>
    <definedName name="___obl183" localSheetId="1">#REF!</definedName>
    <definedName name="___obl183" localSheetId="0">#REF!</definedName>
    <definedName name="___obl183">#REF!</definedName>
    <definedName name="___obl1831" localSheetId="1">#REF!</definedName>
    <definedName name="___obl1831" localSheetId="0">#REF!</definedName>
    <definedName name="___obl1831">#REF!</definedName>
    <definedName name="___obl1832" localSheetId="1">#REF!</definedName>
    <definedName name="___obl1832" localSheetId="0">#REF!</definedName>
    <definedName name="___obl1832">#REF!</definedName>
    <definedName name="___obl184" localSheetId="1">#REF!</definedName>
    <definedName name="___obl184" localSheetId="0">#REF!</definedName>
    <definedName name="___obl184">#REF!</definedName>
    <definedName name="___obl185" localSheetId="1">#REF!</definedName>
    <definedName name="___obl185" localSheetId="0">#REF!</definedName>
    <definedName name="___obl185">#REF!</definedName>
    <definedName name="___obl186" localSheetId="1">#REF!</definedName>
    <definedName name="___obl186" localSheetId="0">#REF!</definedName>
    <definedName name="___obl186">#REF!</definedName>
    <definedName name="___obl187" localSheetId="1">#REF!</definedName>
    <definedName name="___obl187" localSheetId="0">#REF!</definedName>
    <definedName name="___obl187">#REF!</definedName>
    <definedName name="__obl11" localSheetId="1">#REF!</definedName>
    <definedName name="__obl11" localSheetId="0">#REF!</definedName>
    <definedName name="__obl11">#REF!</definedName>
    <definedName name="__obl12" localSheetId="1">#REF!</definedName>
    <definedName name="__obl12" localSheetId="0">#REF!</definedName>
    <definedName name="__obl12">#REF!</definedName>
    <definedName name="__obl13" localSheetId="1">#REF!</definedName>
    <definedName name="__obl13" localSheetId="0">#REF!</definedName>
    <definedName name="__obl13">#REF!</definedName>
    <definedName name="__obl14" localSheetId="1">#REF!</definedName>
    <definedName name="__obl14" localSheetId="0">#REF!</definedName>
    <definedName name="__obl14">#REF!</definedName>
    <definedName name="__obl15" localSheetId="1">#REF!</definedName>
    <definedName name="__obl15" localSheetId="0">#REF!</definedName>
    <definedName name="__obl15">#REF!</definedName>
    <definedName name="__obl16" localSheetId="1">#REF!</definedName>
    <definedName name="__obl16" localSheetId="0">#REF!</definedName>
    <definedName name="__obl16">#REF!</definedName>
    <definedName name="__obl17" localSheetId="1">#REF!</definedName>
    <definedName name="__obl17" localSheetId="0">#REF!</definedName>
    <definedName name="__obl17">#REF!</definedName>
    <definedName name="__obl1710" localSheetId="1">#REF!</definedName>
    <definedName name="__obl1710" localSheetId="0">#REF!</definedName>
    <definedName name="__obl1710">#REF!</definedName>
    <definedName name="__obl1711" localSheetId="1">#REF!</definedName>
    <definedName name="__obl1711" localSheetId="0">#REF!</definedName>
    <definedName name="__obl1711">#REF!</definedName>
    <definedName name="__obl1712" localSheetId="1">#REF!</definedName>
    <definedName name="__obl1712" localSheetId="0">#REF!</definedName>
    <definedName name="__obl1712">#REF!</definedName>
    <definedName name="__obl1713" localSheetId="1">#REF!</definedName>
    <definedName name="__obl1713" localSheetId="0">#REF!</definedName>
    <definedName name="__obl1713">#REF!</definedName>
    <definedName name="__obl1714" localSheetId="1">#REF!</definedName>
    <definedName name="__obl1714" localSheetId="0">#REF!</definedName>
    <definedName name="__obl1714">#REF!</definedName>
    <definedName name="__obl1715" localSheetId="1">#REF!</definedName>
    <definedName name="__obl1715" localSheetId="0">#REF!</definedName>
    <definedName name="__obl1715">#REF!</definedName>
    <definedName name="__obl1716" localSheetId="1">#REF!</definedName>
    <definedName name="__obl1716" localSheetId="0">#REF!</definedName>
    <definedName name="__obl1716">#REF!</definedName>
    <definedName name="__obl1717" localSheetId="1">#REF!</definedName>
    <definedName name="__obl1717" localSheetId="0">#REF!</definedName>
    <definedName name="__obl1717">#REF!</definedName>
    <definedName name="__obl1718" localSheetId="1">#REF!</definedName>
    <definedName name="__obl1718" localSheetId="0">#REF!</definedName>
    <definedName name="__obl1718">#REF!</definedName>
    <definedName name="__obl1719" localSheetId="1">#REF!</definedName>
    <definedName name="__obl1719" localSheetId="0">#REF!</definedName>
    <definedName name="__obl1719">#REF!</definedName>
    <definedName name="__obl173" localSheetId="1">#REF!</definedName>
    <definedName name="__obl173" localSheetId="0">#REF!</definedName>
    <definedName name="__obl173">#REF!</definedName>
    <definedName name="__obl174" localSheetId="1">#REF!</definedName>
    <definedName name="__obl174" localSheetId="0">#REF!</definedName>
    <definedName name="__obl174">#REF!</definedName>
    <definedName name="__obl175" localSheetId="1">#REF!</definedName>
    <definedName name="__obl175" localSheetId="0">#REF!</definedName>
    <definedName name="__obl175">#REF!</definedName>
    <definedName name="__obl176" localSheetId="1">#REF!</definedName>
    <definedName name="__obl176" localSheetId="0">#REF!</definedName>
    <definedName name="__obl176">#REF!</definedName>
    <definedName name="__obl177" localSheetId="1">#REF!</definedName>
    <definedName name="__obl177" localSheetId="0">#REF!</definedName>
    <definedName name="__obl177">#REF!</definedName>
    <definedName name="__obl178" localSheetId="1">#REF!</definedName>
    <definedName name="__obl178" localSheetId="0">#REF!</definedName>
    <definedName name="__obl178">#REF!</definedName>
    <definedName name="__obl179" localSheetId="1">#REF!</definedName>
    <definedName name="__obl179" localSheetId="0">#REF!</definedName>
    <definedName name="__obl179">#REF!</definedName>
    <definedName name="__obl18" localSheetId="1">#REF!</definedName>
    <definedName name="__obl18" localSheetId="0">#REF!</definedName>
    <definedName name="__obl18">#REF!</definedName>
    <definedName name="__obl181" localSheetId="1">#REF!</definedName>
    <definedName name="__obl181" localSheetId="0">#REF!</definedName>
    <definedName name="__obl181">#REF!</definedName>
    <definedName name="__obl1816" localSheetId="1">#REF!</definedName>
    <definedName name="__obl1816" localSheetId="0">#REF!</definedName>
    <definedName name="__obl1816">#REF!</definedName>
    <definedName name="__obl1820" localSheetId="1">#REF!</definedName>
    <definedName name="__obl1820" localSheetId="0">#REF!</definedName>
    <definedName name="__obl1820">#REF!</definedName>
    <definedName name="__obl1821" localSheetId="1">#REF!</definedName>
    <definedName name="__obl1821" localSheetId="0">#REF!</definedName>
    <definedName name="__obl1821">#REF!</definedName>
    <definedName name="__obl1822" localSheetId="1">#REF!</definedName>
    <definedName name="__obl1822" localSheetId="0">#REF!</definedName>
    <definedName name="__obl1822">#REF!</definedName>
    <definedName name="__obl1823" localSheetId="1">#REF!</definedName>
    <definedName name="__obl1823" localSheetId="0">#REF!</definedName>
    <definedName name="__obl1823">#REF!</definedName>
    <definedName name="__obl1824" localSheetId="1">#REF!</definedName>
    <definedName name="__obl1824" localSheetId="0">#REF!</definedName>
    <definedName name="__obl1824">#REF!</definedName>
    <definedName name="__obl1825" localSheetId="1">#REF!</definedName>
    <definedName name="__obl1825" localSheetId="0">#REF!</definedName>
    <definedName name="__obl1825">#REF!</definedName>
    <definedName name="__obl1826" localSheetId="1">#REF!</definedName>
    <definedName name="__obl1826" localSheetId="0">#REF!</definedName>
    <definedName name="__obl1826">#REF!</definedName>
    <definedName name="__obl1827" localSheetId="1">#REF!</definedName>
    <definedName name="__obl1827" localSheetId="0">#REF!</definedName>
    <definedName name="__obl1827">#REF!</definedName>
    <definedName name="__obl1828" localSheetId="1">#REF!</definedName>
    <definedName name="__obl1828" localSheetId="0">#REF!</definedName>
    <definedName name="__obl1828">#REF!</definedName>
    <definedName name="__obl1829" localSheetId="1">#REF!</definedName>
    <definedName name="__obl1829" localSheetId="0">#REF!</definedName>
    <definedName name="__obl1829">#REF!</definedName>
    <definedName name="__obl183" localSheetId="1">#REF!</definedName>
    <definedName name="__obl183" localSheetId="0">#REF!</definedName>
    <definedName name="__obl183">#REF!</definedName>
    <definedName name="__obl1831" localSheetId="1">#REF!</definedName>
    <definedName name="__obl1831" localSheetId="0">#REF!</definedName>
    <definedName name="__obl1831">#REF!</definedName>
    <definedName name="__obl1832" localSheetId="1">#REF!</definedName>
    <definedName name="__obl1832" localSheetId="0">#REF!</definedName>
    <definedName name="__obl1832">#REF!</definedName>
    <definedName name="__obl184" localSheetId="1">#REF!</definedName>
    <definedName name="__obl184" localSheetId="0">#REF!</definedName>
    <definedName name="__obl184">#REF!</definedName>
    <definedName name="__obl185" localSheetId="1">#REF!</definedName>
    <definedName name="__obl185" localSheetId="0">#REF!</definedName>
    <definedName name="__obl185">#REF!</definedName>
    <definedName name="__obl186" localSheetId="1">#REF!</definedName>
    <definedName name="__obl186" localSheetId="0">#REF!</definedName>
    <definedName name="__obl186">#REF!</definedName>
    <definedName name="__obl187" localSheetId="1">#REF!</definedName>
    <definedName name="__obl187" localSheetId="0">#REF!</definedName>
    <definedName name="__obl187">#REF!</definedName>
    <definedName name="_obl11" localSheetId="1">#REF!</definedName>
    <definedName name="_obl11" localSheetId="0">#REF!</definedName>
    <definedName name="_obl11">#REF!</definedName>
    <definedName name="_obl12" localSheetId="1">#REF!</definedName>
    <definedName name="_obl12" localSheetId="0">#REF!</definedName>
    <definedName name="_obl12">#REF!</definedName>
    <definedName name="_obl13" localSheetId="1">#REF!</definedName>
    <definedName name="_obl13" localSheetId="0">#REF!</definedName>
    <definedName name="_obl13">#REF!</definedName>
    <definedName name="_obl14" localSheetId="1">#REF!</definedName>
    <definedName name="_obl14" localSheetId="0">#REF!</definedName>
    <definedName name="_obl14">#REF!</definedName>
    <definedName name="_obl15" localSheetId="1">#REF!</definedName>
    <definedName name="_obl15" localSheetId="0">#REF!</definedName>
    <definedName name="_obl15">#REF!</definedName>
    <definedName name="_obl16" localSheetId="1">#REF!</definedName>
    <definedName name="_obl16" localSheetId="0">#REF!</definedName>
    <definedName name="_obl16">#REF!</definedName>
    <definedName name="_obl17" localSheetId="1">#REF!</definedName>
    <definedName name="_obl17" localSheetId="0">#REF!</definedName>
    <definedName name="_obl17">#REF!</definedName>
    <definedName name="_obl1710" localSheetId="1">#REF!</definedName>
    <definedName name="_obl1710" localSheetId="0">#REF!</definedName>
    <definedName name="_obl1710">#REF!</definedName>
    <definedName name="_obl1711" localSheetId="1">#REF!</definedName>
    <definedName name="_obl1711" localSheetId="0">#REF!</definedName>
    <definedName name="_obl1711">#REF!</definedName>
    <definedName name="_obl1712" localSheetId="1">#REF!</definedName>
    <definedName name="_obl1712" localSheetId="0">#REF!</definedName>
    <definedName name="_obl1712">#REF!</definedName>
    <definedName name="_obl1713" localSheetId="1">#REF!</definedName>
    <definedName name="_obl1713" localSheetId="0">#REF!</definedName>
    <definedName name="_obl1713">#REF!</definedName>
    <definedName name="_obl1714" localSheetId="1">#REF!</definedName>
    <definedName name="_obl1714" localSheetId="0">#REF!</definedName>
    <definedName name="_obl1714">#REF!</definedName>
    <definedName name="_obl1715" localSheetId="1">#REF!</definedName>
    <definedName name="_obl1715" localSheetId="0">#REF!</definedName>
    <definedName name="_obl1715">#REF!</definedName>
    <definedName name="_obl1716" localSheetId="1">#REF!</definedName>
    <definedName name="_obl1716" localSheetId="0">#REF!</definedName>
    <definedName name="_obl1716">#REF!</definedName>
    <definedName name="_obl1717" localSheetId="1">#REF!</definedName>
    <definedName name="_obl1717" localSheetId="0">#REF!</definedName>
    <definedName name="_obl1717">#REF!</definedName>
    <definedName name="_obl1718" localSheetId="1">#REF!</definedName>
    <definedName name="_obl1718" localSheetId="0">#REF!</definedName>
    <definedName name="_obl1718">#REF!</definedName>
    <definedName name="_obl1719" localSheetId="1">#REF!</definedName>
    <definedName name="_obl1719" localSheetId="0">#REF!</definedName>
    <definedName name="_obl1719">#REF!</definedName>
    <definedName name="_obl173" localSheetId="1">#REF!</definedName>
    <definedName name="_obl173" localSheetId="0">#REF!</definedName>
    <definedName name="_obl173">#REF!</definedName>
    <definedName name="_obl174" localSheetId="1">#REF!</definedName>
    <definedName name="_obl174" localSheetId="0">#REF!</definedName>
    <definedName name="_obl174">#REF!</definedName>
    <definedName name="_obl175" localSheetId="1">#REF!</definedName>
    <definedName name="_obl175" localSheetId="0">#REF!</definedName>
    <definedName name="_obl175">#REF!</definedName>
    <definedName name="_obl176" localSheetId="1">#REF!</definedName>
    <definedName name="_obl176" localSheetId="0">#REF!</definedName>
    <definedName name="_obl176">#REF!</definedName>
    <definedName name="_obl177" localSheetId="1">#REF!</definedName>
    <definedName name="_obl177" localSheetId="0">#REF!</definedName>
    <definedName name="_obl177">#REF!</definedName>
    <definedName name="_obl178" localSheetId="1">#REF!</definedName>
    <definedName name="_obl178" localSheetId="0">#REF!</definedName>
    <definedName name="_obl178">#REF!</definedName>
    <definedName name="_obl179" localSheetId="1">#REF!</definedName>
    <definedName name="_obl179" localSheetId="0">#REF!</definedName>
    <definedName name="_obl179">#REF!</definedName>
    <definedName name="_obl18" localSheetId="1">#REF!</definedName>
    <definedName name="_obl18" localSheetId="0">#REF!</definedName>
    <definedName name="_obl18">#REF!</definedName>
    <definedName name="_obl181" localSheetId="1">#REF!</definedName>
    <definedName name="_obl181" localSheetId="0">#REF!</definedName>
    <definedName name="_obl181">#REF!</definedName>
    <definedName name="_obl1816" localSheetId="1">#REF!</definedName>
    <definedName name="_obl1816" localSheetId="0">#REF!</definedName>
    <definedName name="_obl1816">#REF!</definedName>
    <definedName name="_obl1820" localSheetId="1">#REF!</definedName>
    <definedName name="_obl1820" localSheetId="0">#REF!</definedName>
    <definedName name="_obl1820">#REF!</definedName>
    <definedName name="_obl1821" localSheetId="1">#REF!</definedName>
    <definedName name="_obl1821" localSheetId="0">#REF!</definedName>
    <definedName name="_obl1821">#REF!</definedName>
    <definedName name="_obl1822" localSheetId="1">#REF!</definedName>
    <definedName name="_obl1822" localSheetId="0">#REF!</definedName>
    <definedName name="_obl1822">#REF!</definedName>
    <definedName name="_obl1823" localSheetId="1">#REF!</definedName>
    <definedName name="_obl1823" localSheetId="0">#REF!</definedName>
    <definedName name="_obl1823">#REF!</definedName>
    <definedName name="_obl1824" localSheetId="1">#REF!</definedName>
    <definedName name="_obl1824" localSheetId="0">#REF!</definedName>
    <definedName name="_obl1824">#REF!</definedName>
    <definedName name="_obl1825" localSheetId="1">#REF!</definedName>
    <definedName name="_obl1825" localSheetId="0">#REF!</definedName>
    <definedName name="_obl1825">#REF!</definedName>
    <definedName name="_obl1826" localSheetId="1">#REF!</definedName>
    <definedName name="_obl1826" localSheetId="0">#REF!</definedName>
    <definedName name="_obl1826">#REF!</definedName>
    <definedName name="_obl1827" localSheetId="1">#REF!</definedName>
    <definedName name="_obl1827" localSheetId="0">#REF!</definedName>
    <definedName name="_obl1827">#REF!</definedName>
    <definedName name="_obl1828" localSheetId="1">#REF!</definedName>
    <definedName name="_obl1828" localSheetId="0">#REF!</definedName>
    <definedName name="_obl1828">#REF!</definedName>
    <definedName name="_obl1829" localSheetId="1">#REF!</definedName>
    <definedName name="_obl1829" localSheetId="0">#REF!</definedName>
    <definedName name="_obl1829">#REF!</definedName>
    <definedName name="_obl183" localSheetId="1">#REF!</definedName>
    <definedName name="_obl183" localSheetId="0">#REF!</definedName>
    <definedName name="_obl183">#REF!</definedName>
    <definedName name="_obl1831" localSheetId="1">#REF!</definedName>
    <definedName name="_obl1831" localSheetId="0">#REF!</definedName>
    <definedName name="_obl1831">#REF!</definedName>
    <definedName name="_obl1832" localSheetId="1">#REF!</definedName>
    <definedName name="_obl1832" localSheetId="0">#REF!</definedName>
    <definedName name="_obl1832">#REF!</definedName>
    <definedName name="_obl184" localSheetId="1">#REF!</definedName>
    <definedName name="_obl184" localSheetId="0">#REF!</definedName>
    <definedName name="_obl184">#REF!</definedName>
    <definedName name="_obl185" localSheetId="1">#REF!</definedName>
    <definedName name="_obl185" localSheetId="0">#REF!</definedName>
    <definedName name="_obl185">#REF!</definedName>
    <definedName name="_obl186" localSheetId="1">#REF!</definedName>
    <definedName name="_obl186" localSheetId="0">#REF!</definedName>
    <definedName name="_obl186">#REF!</definedName>
    <definedName name="_obl187" localSheetId="1">#REF!</definedName>
    <definedName name="_obl187" localSheetId="0">#REF!</definedName>
    <definedName name="_obl187">#REF!</definedName>
    <definedName name="_SO16" localSheetId="1" hidden="1">{#N/A,#N/A,TRUE,"Krycí list"}</definedName>
    <definedName name="_SO16" localSheetId="0" hidden="1">{#N/A,#N/A,TRUE,"Krycí list"}</definedName>
    <definedName name="_SO16" hidden="1">{#N/A,#N/A,TRUE,"Krycí list"}</definedName>
    <definedName name="_VZT1" localSheetId="1">Scheduled_Payment+Extra_Payment</definedName>
    <definedName name="_VZT1" localSheetId="0">Scheduled_Payment+Extra_Payment</definedName>
    <definedName name="_VZT1">Scheduled_Payment+Extra_Payment</definedName>
    <definedName name="_VZT2" localSheetId="1">DATE(YEAR([1]!Loan_Start),MONTH([1]!Loan_Start)+Payment_Number,DAY([1]!Loan_Start))</definedName>
    <definedName name="_VZT2" localSheetId="0">DATE(YEAR([1]!Loan_Start),MONTH([1]!Loan_Start)+Payment_Number,DAY([1]!Loan_Start))</definedName>
    <definedName name="_VZT2">DATE(YEAR([2]!Loan_Start),MONTH([2]!Loan_Start)+Payment_Number,DAY([2]!Loan_Start))</definedName>
    <definedName name="_vzt3" localSheetId="1">'[3]Rekapitulace roz.  vč. kapitol'!#REF!</definedName>
    <definedName name="_vzt3" localSheetId="0">'[3]Rekapitulace roz.  vč. kapitol'!#REF!</definedName>
    <definedName name="_vzt3">'[3]Rekapitulace roz.  vč. kapitol'!#REF!</definedName>
    <definedName name="_VZT5" localSheetId="1">'[3]Rekapitulace roz.  vč. kapitol'!#REF!</definedName>
    <definedName name="_VZT5" localSheetId="0">'[3]Rekapitulace roz.  vč. kapitol'!#REF!</definedName>
    <definedName name="_VZT5">'[3]Rekapitulace roz.  vč. kapitol'!#REF!</definedName>
    <definedName name="_VZT6" localSheetId="1">'[3]Rekapitulace roz.  vč. kapitol'!#REF!</definedName>
    <definedName name="_VZT6" localSheetId="0">'[3]Rekapitulace roz.  vč. kapitol'!#REF!</definedName>
    <definedName name="_VZT6">'[3]Rekapitulace roz.  vč. kapitol'!#REF!</definedName>
    <definedName name="_VZT8" localSheetId="1">'[3]Rekapitulace roz.  vč. kapitol'!#REF!</definedName>
    <definedName name="_VZT8" localSheetId="0">'[3]Rekapitulace roz.  vč. kapitol'!#REF!</definedName>
    <definedName name="_VZT8">'[3]Rekapitulace roz.  vč. kapitol'!#REF!</definedName>
    <definedName name="a" localSheetId="1">'[4]F.1.4.5. ZZTI'!#REF!</definedName>
    <definedName name="a" localSheetId="0">'[4]F.1.4.5. ZZTI'!#REF!</definedName>
    <definedName name="a">'[4]F.1.4.5. ZZTI'!#REF!</definedName>
    <definedName name="aaaaaaaa" localSheetId="1" hidden="1">{#N/A,#N/A,TRUE,"Krycí list"}</definedName>
    <definedName name="aaaaaaaa" localSheetId="0" hidden="1">{#N/A,#N/A,TRUE,"Krycí list"}</definedName>
    <definedName name="aaaaaaaa" hidden="1">{#N/A,#N/A,TRUE,"Krycí list"}</definedName>
    <definedName name="Beg_Bal" localSheetId="1">#REF!</definedName>
    <definedName name="Beg_Bal" localSheetId="0">#REF!</definedName>
    <definedName name="Beg_Bal">#REF!</definedName>
    <definedName name="bghrerr" localSheetId="1">#REF!</definedName>
    <definedName name="bghrerr" localSheetId="0">#REF!</definedName>
    <definedName name="bghrerr">#REF!</definedName>
    <definedName name="bhvfdgvf" localSheetId="1">#REF!</definedName>
    <definedName name="bhvfdgvf" localSheetId="0">#REF!</definedName>
    <definedName name="bhvfdgvf">#REF!</definedName>
    <definedName name="body_celkem" localSheetId="1">'[3]Rekapitulace roz.  vč. kapitol'!#REF!</definedName>
    <definedName name="body_celkem" localSheetId="0">'[3]Rekapitulace roz.  vč. kapitol'!#REF!</definedName>
    <definedName name="body_celkem">'[3]Rekapitulace roz.  vč. kapitol'!#REF!</definedName>
    <definedName name="body_kapitoly" localSheetId="1">'[3]Rekapitulace roz.  vč. kapitol'!#REF!</definedName>
    <definedName name="body_kapitoly" localSheetId="0">'[3]Rekapitulace roz.  vč. kapitol'!#REF!</definedName>
    <definedName name="body_kapitoly">'[3]Rekapitulace roz.  vč. kapitol'!#REF!</definedName>
    <definedName name="body_pomocny" localSheetId="1">'[3]Rekapitulace roz.  vč. kapitol'!#REF!</definedName>
    <definedName name="body_pomocny" localSheetId="0">'[3]Rekapitulace roz.  vč. kapitol'!#REF!</definedName>
    <definedName name="body_pomocny">'[3]Rekapitulace roz.  vč. kapitol'!#REF!</definedName>
    <definedName name="body_rozpocty" localSheetId="1">'[3]Rekapitulace roz.  vč. kapitol'!#REF!</definedName>
    <definedName name="body_rozpocty" localSheetId="0">'[3]Rekapitulace roz.  vč. kapitol'!#REF!</definedName>
    <definedName name="body_rozpocty">'[3]Rekapitulace roz.  vč. kapitol'!#REF!</definedName>
    <definedName name="category1" localSheetId="1">#REF!</definedName>
    <definedName name="category1" localSheetId="0">#REF!</definedName>
    <definedName name="category1">#REF!</definedName>
    <definedName name="celkrozp" localSheetId="1">#REF!</definedName>
    <definedName name="celkrozp" localSheetId="0">#REF!</definedName>
    <definedName name="celkrozp">#REF!</definedName>
    <definedName name="cisloobjektu" localSheetId="1">#REF!</definedName>
    <definedName name="cisloobjektu" localSheetId="0">#REF!</definedName>
    <definedName name="cisloobjektu">#REF!</definedName>
    <definedName name="cislostavby" localSheetId="1">#REF!</definedName>
    <definedName name="cislostavby" localSheetId="0">#REF!</definedName>
    <definedName name="cislostavby">#REF!</definedName>
    <definedName name="d" localSheetId="1" hidden="1">{#N/A,#N/A,TRUE,"Krycí list"}</definedName>
    <definedName name="d" localSheetId="0" hidden="1">{#N/A,#N/A,TRUE,"Krycí list"}</definedName>
    <definedName name="d" hidden="1">{#N/A,#N/A,TRUE,"Krycí list"}</definedName>
    <definedName name="Data" localSheetId="1">#REF!</definedName>
    <definedName name="Data" localSheetId="0">#REF!</definedName>
    <definedName name="Data">#REF!</definedName>
    <definedName name="Datum" localSheetId="1">#REF!</definedName>
    <definedName name="Datum" localSheetId="0">#REF!</definedName>
    <definedName name="Datum">#REF!</definedName>
    <definedName name="dfdaf" localSheetId="1">#REF!</definedName>
    <definedName name="dfdaf" localSheetId="0">#REF!</definedName>
    <definedName name="dfdaf">#REF!</definedName>
    <definedName name="Dil" localSheetId="1">#REF!</definedName>
    <definedName name="Dil" localSheetId="0">#REF!</definedName>
    <definedName name="Dil">#REF!</definedName>
    <definedName name="DKGJSDGS" localSheetId="1">#REF!</definedName>
    <definedName name="DKGJSDGS" localSheetId="0">#REF!</definedName>
    <definedName name="DKGJSDGS">#REF!</definedName>
    <definedName name="dod" localSheetId="1">'[4]F.1.4.5. ZZTI'!#REF!</definedName>
    <definedName name="dod" localSheetId="0">'[4]F.1.4.5. ZZTI'!#REF!</definedName>
    <definedName name="dod">'[4]F.1.4.5. ZZTI'!#REF!</definedName>
    <definedName name="Dodavka" localSheetId="1">#REF!</definedName>
    <definedName name="Dodavka" localSheetId="0">#REF!</definedName>
    <definedName name="Dodavka">#REF!</definedName>
    <definedName name="Dodavka0" localSheetId="1">#REF!</definedName>
    <definedName name="Dodavka0" localSheetId="0">#REF!</definedName>
    <definedName name="Dodavka0">#REF!</definedName>
    <definedName name="dsfbhbg" localSheetId="1">#REF!</definedName>
    <definedName name="dsfbhbg" localSheetId="0">#REF!</definedName>
    <definedName name="dsfbhbg">#REF!</definedName>
    <definedName name="End_Bal" localSheetId="1">#REF!</definedName>
    <definedName name="End_Bal" localSheetId="0">#REF!</definedName>
    <definedName name="End_Bal">#REF!</definedName>
    <definedName name="exter1" localSheetId="1">#REF!</definedName>
    <definedName name="exter1" localSheetId="0">#REF!</definedName>
    <definedName name="exter1">#REF!</definedName>
    <definedName name="Extra_Pay" localSheetId="1">#REF!</definedName>
    <definedName name="Extra_Pay" localSheetId="0">#REF!</definedName>
    <definedName name="Extra_Pay">#REF!</definedName>
    <definedName name="f" localSheetId="1">#REF!</definedName>
    <definedName name="f" localSheetId="0">#REF!</definedName>
    <definedName name="f">#REF!</definedName>
    <definedName name="Full_Print" localSheetId="1">#REF!</definedName>
    <definedName name="Full_Print" localSheetId="0">#REF!</definedName>
    <definedName name="Full_Print">#REF!</definedName>
    <definedName name="H" localSheetId="1">'[3]Rekapitulace roz.  vč. kapitol'!#REF!</definedName>
    <definedName name="H" localSheetId="0">'[3]Rekapitulace roz.  vč. kapitol'!#REF!</definedName>
    <definedName name="H">'[3]Rekapitulace roz.  vč. kapitol'!#REF!</definedName>
    <definedName name="ha" localSheetId="1">'[4]F.1.4.5. ZZTI'!#REF!</definedName>
    <definedName name="ha" localSheetId="0">'[4]F.1.4.5. ZZTI'!#REF!</definedName>
    <definedName name="ha">'[4]F.1.4.5. ZZTI'!#REF!</definedName>
    <definedName name="Header_Row" localSheetId="1">ROW(#REF!)</definedName>
    <definedName name="Header_Row" localSheetId="0">ROW(#REF!)</definedName>
    <definedName name="Header_Row">ROW(#REF!)</definedName>
    <definedName name="hovno" localSheetId="1">#REF!</definedName>
    <definedName name="hovno" localSheetId="0">#REF!</definedName>
    <definedName name="hovno">#REF!</definedName>
    <definedName name="hs" localSheetId="1">#REF!</definedName>
    <definedName name="hs" localSheetId="0">#REF!</definedName>
    <definedName name="hs">#REF!</definedName>
    <definedName name="HSV" localSheetId="1">#REF!</definedName>
    <definedName name="HSV" localSheetId="0">#REF!</definedName>
    <definedName name="HSV">#REF!</definedName>
    <definedName name="HSV0" localSheetId="1">#REF!</definedName>
    <definedName name="HSV0" localSheetId="0">#REF!</definedName>
    <definedName name="HSV0">#REF!</definedName>
    <definedName name="HZS" localSheetId="1">#REF!</definedName>
    <definedName name="HZS" localSheetId="0">#REF!</definedName>
    <definedName name="HZS">#REF!</definedName>
    <definedName name="HZS0" localSheetId="1">#REF!</definedName>
    <definedName name="HZS0" localSheetId="0">#REF!</definedName>
    <definedName name="HZS0">#REF!</definedName>
    <definedName name="Int" localSheetId="1">#REF!</definedName>
    <definedName name="Int" localSheetId="0">#REF!</definedName>
    <definedName name="Int">#REF!</definedName>
    <definedName name="inter1" localSheetId="1">#REF!</definedName>
    <definedName name="inter1" localSheetId="0">#REF!</definedName>
    <definedName name="inter1">#REF!</definedName>
    <definedName name="Interest_Rate" localSheetId="1">#REF!</definedName>
    <definedName name="Interest_Rate" localSheetId="0">#REF!</definedName>
    <definedName name="Interest_Rate">#REF!</definedName>
    <definedName name="JKSO" localSheetId="1">#REF!</definedName>
    <definedName name="JKSO" localSheetId="0">#REF!</definedName>
    <definedName name="JKSO">#REF!</definedName>
    <definedName name="jzzuggt" localSheetId="1">#REF!</definedName>
    <definedName name="jzzuggt" localSheetId="0">#REF!</definedName>
    <definedName name="jzzuggt">#REF!</definedName>
    <definedName name="Last_Row" localSheetId="1">IF(BP!Values_Entered,BP!Header_Row+BP!Number_of_Payments,BP!Header_Row)</definedName>
    <definedName name="Last_Row" localSheetId="0">IF('Rekapitulace - DEŠŤ. SVOD.'!Values_Entered,'Rekapitulace - DEŠŤ. SVOD.'!Header_Row+'Rekapitulace - DEŠŤ. SVOD.'!Number_of_Payments,'Rekapitulace - DEŠŤ. SVOD.'!Header_Row)</definedName>
    <definedName name="Last_Row">IF(Values_Entered,Header_Row+Number_of_Payments,Header_Row)</definedName>
    <definedName name="Light" localSheetId="1" hidden="1">{#N/A,#N/A,TRUE,"Krycí list"}</definedName>
    <definedName name="Light" localSheetId="0" hidden="1">{#N/A,#N/A,TRUE,"Krycí list"}</definedName>
    <definedName name="Light" hidden="1">{#N/A,#N/A,TRUE,"Krycí list"}</definedName>
    <definedName name="Lighting" localSheetId="1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 localSheetId="1">#REF!</definedName>
    <definedName name="Loan_Amount" localSheetId="0">#REF!</definedName>
    <definedName name="Loan_Amount">#REF!</definedName>
    <definedName name="Loan_Start" localSheetId="1">#REF!</definedName>
    <definedName name="Loan_Start" localSheetId="0">#REF!</definedName>
    <definedName name="Loan_Start">#REF!</definedName>
    <definedName name="Loan_Years" localSheetId="1">#REF!</definedName>
    <definedName name="Loan_Years" localSheetId="0">#REF!</definedName>
    <definedName name="Loan_Years">#REF!</definedName>
    <definedName name="MaR" localSheetId="1" hidden="1">{#N/A,#N/A,TRUE,"Krycí list"}</definedName>
    <definedName name="MaR" localSheetId="0" hidden="1">{#N/A,#N/A,TRUE,"Krycí list"}</definedName>
    <definedName name="MaR" hidden="1">{#N/A,#N/A,TRUE,"Krycí list"}</definedName>
    <definedName name="meraregulace" localSheetId="1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1">Scheduled_Payment+Extra_Payment</definedName>
    <definedName name="mereni" localSheetId="0">Scheduled_Payment+Extra_Payment</definedName>
    <definedName name="mereni">Scheduled_Payment+Extra_Payment</definedName>
    <definedName name="MJ" localSheetId="1">#REF!</definedName>
    <definedName name="MJ" localSheetId="0">#REF!</definedName>
    <definedName name="MJ">#REF!</definedName>
    <definedName name="Mont" localSheetId="1">#REF!</definedName>
    <definedName name="Mont" localSheetId="0">#REF!</definedName>
    <definedName name="Mont">#REF!</definedName>
    <definedName name="Montaz0" localSheetId="1">#REF!</definedName>
    <definedName name="Montaz0" localSheetId="0">#REF!</definedName>
    <definedName name="Montaz0">#REF!</definedName>
    <definedName name="mts" localSheetId="1">#REF!</definedName>
    <definedName name="mts" localSheetId="0">#REF!</definedName>
    <definedName name="mts">#REF!</definedName>
    <definedName name="n" localSheetId="1">Scheduled_Payment+Extra_Payment</definedName>
    <definedName name="n" localSheetId="0">Scheduled_Payment+Extra_Payment</definedName>
    <definedName name="n">Scheduled_Payment+Extra_Payment</definedName>
    <definedName name="NazevDilu" localSheetId="1">#REF!</definedName>
    <definedName name="NazevDilu" localSheetId="0">#REF!</definedName>
    <definedName name="NazevDilu">#REF!</definedName>
    <definedName name="nazevobjektu" localSheetId="1">#REF!</definedName>
    <definedName name="nazevobjektu" localSheetId="0">#REF!</definedName>
    <definedName name="nazevobjektu">#REF!</definedName>
    <definedName name="nazevstavby" localSheetId="1">#REF!</definedName>
    <definedName name="nazevstavby" localSheetId="0">#REF!</definedName>
    <definedName name="nazevstavby">#REF!</definedName>
    <definedName name="Num_Pmt_Per_Year" localSheetId="1">#REF!</definedName>
    <definedName name="Num_Pmt_Per_Year" localSheetId="0">#REF!</definedName>
    <definedName name="Num_Pmt_Per_Year">#REF!</definedName>
    <definedName name="Number_of_Payments" localSheetId="1">MATCH(0.01,BP!End_Bal,-1)+1</definedName>
    <definedName name="Number_of_Payments" localSheetId="0">MATCH(0.01,'Rekapitulace - DEŠŤ. SVOD.'!End_Bal,-1)+1</definedName>
    <definedName name="Number_of_Payments">MATCH(0.01,End_Bal,-1)+1</definedName>
    <definedName name="obch_sleva" localSheetId="1">#REF!</definedName>
    <definedName name="obch_sleva" localSheetId="0">#REF!</definedName>
    <definedName name="obch_sleva">#REF!</definedName>
    <definedName name="Objednatel" localSheetId="1">#REF!</definedName>
    <definedName name="Objednatel" localSheetId="0">#REF!</definedName>
    <definedName name="Objednatel">#REF!</definedName>
    <definedName name="op" localSheetId="1">#REF!</definedName>
    <definedName name="op" localSheetId="0">#REF!</definedName>
    <definedName name="op">#REF!</definedName>
    <definedName name="Outside" localSheetId="1" hidden="1">{#N/A,#N/A,TRUE,"Krycí list"}</definedName>
    <definedName name="Outside" localSheetId="0" hidden="1">{#N/A,#N/A,TRUE,"Krycí list"}</definedName>
    <definedName name="Outside" hidden="1">{#N/A,#N/A,TRUE,"Krycí list"}</definedName>
    <definedName name="Pay_Date" localSheetId="1">#REF!</definedName>
    <definedName name="Pay_Date" localSheetId="0">#REF!</definedName>
    <definedName name="Pay_Date">#REF!</definedName>
    <definedName name="Pay_Num" localSheetId="1">#REF!</definedName>
    <definedName name="Pay_Num" localSheetId="0">#REF!</definedName>
    <definedName name="Pay_Num">#REF!</definedName>
    <definedName name="Payment_Date" localSheetId="1">DATE(YEAR(BP!Loan_Start),MONTH(BP!Loan_Start)+Payment_Number,DAY(BP!Loan_Start))</definedName>
    <definedName name="Payment_Date" localSheetId="0">DATE(YEAR('Rekapitulace - DEŠŤ. SVOD.'!Loan_Start),MONTH('Rekapitulace - DEŠŤ. SVOD.'!Loan_Start)+Payment_Number,DAY('Rekapitulace - DEŠŤ. SVOD.'!Loan_Start))</definedName>
    <definedName name="Payment_Date">DATE(YEAR(Loan_Start),MONTH(Loan_Start)+Payment_Number,DAY(Loan_Start))</definedName>
    <definedName name="PocetMJ" localSheetId="1">#REF!</definedName>
    <definedName name="PocetMJ" localSheetId="0">#REF!</definedName>
    <definedName name="PocetMJ">#REF!</definedName>
    <definedName name="pokusAAAA" localSheetId="1">#REF!</definedName>
    <definedName name="pokusAAAA" localSheetId="0">#REF!</definedName>
    <definedName name="pokusAAAA">#REF!</definedName>
    <definedName name="pokusadres" localSheetId="1">#REF!</definedName>
    <definedName name="pokusadres" localSheetId="0">#REF!</definedName>
    <definedName name="pokusadres">#REF!</definedName>
    <definedName name="položka_A1" localSheetId="1">#REF!</definedName>
    <definedName name="položka_A1" localSheetId="0">#REF!</definedName>
    <definedName name="položka_A1">#REF!</definedName>
    <definedName name="položky" localSheetId="1">#REF!</definedName>
    <definedName name="položky" localSheetId="0">#REF!</definedName>
    <definedName name="položky">#REF!</definedName>
    <definedName name="pom_výp_zač" localSheetId="1">#REF!</definedName>
    <definedName name="pom_výp_zač" localSheetId="0">#REF!</definedName>
    <definedName name="pom_výp_zač">#REF!</definedName>
    <definedName name="pom_výpočty" localSheetId="1">#REF!</definedName>
    <definedName name="pom_výpočty" localSheetId="0">#REF!</definedName>
    <definedName name="pom_výpočty">#REF!</definedName>
    <definedName name="powersock" localSheetId="1" hidden="1">{#N/A,#N/A,TRUE,"Krycí list"}</definedName>
    <definedName name="powersock" localSheetId="0" hidden="1">{#N/A,#N/A,TRUE,"Krycí list"}</definedName>
    <definedName name="powersock" hidden="1">{#N/A,#N/A,TRUE,"Krycí list"}</definedName>
    <definedName name="PowerSocket" localSheetId="1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 localSheetId="1">#REF!</definedName>
    <definedName name="Poznamka" localSheetId="0">#REF!</definedName>
    <definedName name="Poznamka">#REF!</definedName>
    <definedName name="poznámka" localSheetId="1">#REF!</definedName>
    <definedName name="poznámka" localSheetId="0">#REF!</definedName>
    <definedName name="poznámka">#REF!</definedName>
    <definedName name="prep_schem" localSheetId="1">#REF!</definedName>
    <definedName name="prep_schem" localSheetId="0">#REF!</definedName>
    <definedName name="prep_schem">#REF!</definedName>
    <definedName name="Princ" localSheetId="1">#REF!</definedName>
    <definedName name="Princ" localSheetId="0">#REF!</definedName>
    <definedName name="Princ">#REF!</definedName>
    <definedName name="Print_Area" localSheetId="1">BP!$A$1:$I$183</definedName>
    <definedName name="Print_Area" localSheetId="0">'Rekapitulace - DEŠŤ. SVOD.'!$A$1:$C$14</definedName>
    <definedName name="Print_Area_Reset" localSheetId="1">OFFSET(BP!Full_Print,0,0,BP!Last_Row)</definedName>
    <definedName name="Print_Area_Reset" localSheetId="0">OFFSET('Rekapitulace - DEŠŤ. SVOD.'!Full_Print,0,0,'Rekapitulace - DEŠŤ. SVOD.'!Last_Row)</definedName>
    <definedName name="Print_Area_Reset">OFFSET(Full_Print,0,0,Last_Row)</definedName>
    <definedName name="Projektant" localSheetId="1">#REF!</definedName>
    <definedName name="Projektant" localSheetId="0">#REF!</definedName>
    <definedName name="Projektant">#REF!</definedName>
    <definedName name="PSV" localSheetId="1">#REF!</definedName>
    <definedName name="PSV" localSheetId="0">#REF!</definedName>
    <definedName name="PSV">#REF!</definedName>
    <definedName name="PSV0" localSheetId="1">#REF!</definedName>
    <definedName name="PSV0" localSheetId="0">#REF!</definedName>
    <definedName name="PSV0">#REF!</definedName>
    <definedName name="QQ" localSheetId="1" hidden="1">{#N/A,#N/A,TRUE,"Krycí list"}</definedName>
    <definedName name="QQ" localSheetId="0" hidden="1">{#N/A,#N/A,TRUE,"Krycí list"}</definedName>
    <definedName name="QQ" hidden="1">{#N/A,#N/A,TRUE,"Krycí list"}</definedName>
    <definedName name="QQQ" localSheetId="1" hidden="1">{#N/A,#N/A,TRUE,"Krycí list"}</definedName>
    <definedName name="QQQ" localSheetId="0" hidden="1">{#N/A,#N/A,TRUE,"Krycí list"}</definedName>
    <definedName name="QQQ" hidden="1">{#N/A,#N/A,TRUE,"Krycí list"}</definedName>
    <definedName name="rekapitulace" localSheetId="1">#REF!</definedName>
    <definedName name="rekapitulace" localSheetId="0">#REF!</definedName>
    <definedName name="rekapitulace">#REF!</definedName>
    <definedName name="rozp" localSheetId="1" hidden="1">{#N/A,#N/A,TRUE,"Krycí list"}</definedName>
    <definedName name="rozp" localSheetId="0" hidden="1">{#N/A,#N/A,TRUE,"Krycí list"}</definedName>
    <definedName name="rozp" hidden="1">{#N/A,#N/A,TRUE,"Krycí list"}</definedName>
    <definedName name="rozvržení_rozp" localSheetId="1">#REF!</definedName>
    <definedName name="rozvržení_rozp" localSheetId="0">#REF!</definedName>
    <definedName name="rozvržení_rozp">#REF!</definedName>
    <definedName name="saboproud" localSheetId="1" hidden="1">{#N/A,#N/A,TRUE,"Krycí list"}</definedName>
    <definedName name="saboproud" localSheetId="0" hidden="1">{#N/A,#N/A,TRUE,"Krycí list"}</definedName>
    <definedName name="saboproud" hidden="1">{#N/A,#N/A,TRUE,"Krycí list"}</definedName>
    <definedName name="SazbaDPH1" localSheetId="1">#REF!</definedName>
    <definedName name="SazbaDPH1" localSheetId="0">#REF!</definedName>
    <definedName name="SazbaDPH1">#REF!</definedName>
    <definedName name="SazbaDPH2" localSheetId="1">#REF!</definedName>
    <definedName name="SazbaDPH2" localSheetId="0">#REF!</definedName>
    <definedName name="SazbaDPH2">#REF!</definedName>
    <definedName name="Sched_Pay" localSheetId="1">#REF!</definedName>
    <definedName name="Sched_Pay" localSheetId="0">#REF!</definedName>
    <definedName name="Sched_Pay">#REF!</definedName>
    <definedName name="Scheduled_Extra_Payments" localSheetId="1">#REF!</definedName>
    <definedName name="Scheduled_Extra_Payments" localSheetId="0">#REF!</definedName>
    <definedName name="Scheduled_Extra_Payments">#REF!</definedName>
    <definedName name="Scheduled_Interest_Rate" localSheetId="1">#REF!</definedName>
    <definedName name="Scheduled_Interest_Rate" localSheetId="0">#REF!</definedName>
    <definedName name="Scheduled_Interest_Rate">#REF!</definedName>
    <definedName name="Scheduled_Monthly_Payment" localSheetId="1">#REF!</definedName>
    <definedName name="Scheduled_Monthly_Payment" localSheetId="0">#REF!</definedName>
    <definedName name="Scheduled_Monthly_Payment">#REF!</definedName>
    <definedName name="SloupecCC" localSheetId="1">#REF!</definedName>
    <definedName name="SloupecCC" localSheetId="0">#REF!</definedName>
    <definedName name="SloupecCC">#REF!</definedName>
    <definedName name="SloupecCisloPol" localSheetId="1">#REF!</definedName>
    <definedName name="SloupecCisloPol" localSheetId="0">#REF!</definedName>
    <definedName name="SloupecCisloPol">#REF!</definedName>
    <definedName name="SloupecJC" localSheetId="1">#REF!</definedName>
    <definedName name="SloupecJC" localSheetId="0">#REF!</definedName>
    <definedName name="SloupecJC">#REF!</definedName>
    <definedName name="SloupecMJ" localSheetId="1">#REF!</definedName>
    <definedName name="SloupecMJ" localSheetId="0">#REF!</definedName>
    <definedName name="SloupecMJ">#REF!</definedName>
    <definedName name="SloupecMnozstvi" localSheetId="1">#REF!</definedName>
    <definedName name="SloupecMnozstvi" localSheetId="0">#REF!</definedName>
    <definedName name="SloupecMnozstvi">#REF!</definedName>
    <definedName name="SloupecNazPol" localSheetId="1">#REF!</definedName>
    <definedName name="SloupecNazPol" localSheetId="0">#REF!</definedName>
    <definedName name="SloupecNazPol">#REF!</definedName>
    <definedName name="SloupecPC" localSheetId="1">#REF!</definedName>
    <definedName name="SloupecPC" localSheetId="0">#REF!</definedName>
    <definedName name="SloupecPC">#REF!</definedName>
    <definedName name="soupis" localSheetId="1" hidden="1">{#N/A,#N/A,TRUE,"Krycí list"}</definedName>
    <definedName name="soupis" localSheetId="0" hidden="1">{#N/A,#N/A,TRUE,"Krycí list"}</definedName>
    <definedName name="soupis" hidden="1">{#N/A,#N/A,TRUE,"Krycí list"}</definedName>
    <definedName name="ssss" localSheetId="1">#REF!</definedName>
    <definedName name="ssss" localSheetId="0">#REF!</definedName>
    <definedName name="ssss">#REF!</definedName>
    <definedName name="subslevy" localSheetId="1">#REF!</definedName>
    <definedName name="subslevy" localSheetId="0">#REF!</definedName>
    <definedName name="subslevy">#REF!</definedName>
    <definedName name="sum_kapitoly" localSheetId="1">'[3]Rekapitulace roz.  vč. kapitol'!#REF!</definedName>
    <definedName name="sum_kapitoly" localSheetId="0">'[3]Rekapitulace roz.  vč. kapitol'!#REF!</definedName>
    <definedName name="sum_kapitoly">'[3]Rekapitulace roz.  vč. kapitol'!#REF!</definedName>
    <definedName name="summary" localSheetId="1" hidden="1">{#N/A,#N/A,TRUE,"Krycí list"}</definedName>
    <definedName name="summary" localSheetId="0" hidden="1">{#N/A,#N/A,TRUE,"Krycí list"}</definedName>
    <definedName name="summary" hidden="1">{#N/A,#N/A,TRUE,"Krycí list"}</definedName>
    <definedName name="sumpok" localSheetId="1">#REF!</definedName>
    <definedName name="sumpok" localSheetId="0">#REF!</definedName>
    <definedName name="sumpok">#REF!</definedName>
    <definedName name="Switchboard" localSheetId="1" hidden="1">{#N/A,#N/A,TRUE,"Krycí list"}</definedName>
    <definedName name="Switchboard" localSheetId="0" hidden="1">{#N/A,#N/A,TRUE,"Krycí list"}</definedName>
    <definedName name="Switchboard" hidden="1">{#N/A,#N/A,TRUE,"Krycí list"}</definedName>
    <definedName name="tab" localSheetId="1">#REF!</definedName>
    <definedName name="tab" localSheetId="0">#REF!</definedName>
    <definedName name="tab">#REF!</definedName>
    <definedName name="Total_Interest" localSheetId="1">#REF!</definedName>
    <definedName name="Total_Interest" localSheetId="0">#REF!</definedName>
    <definedName name="Total_Interest">#REF!</definedName>
    <definedName name="Total_Pay" localSheetId="1">#REF!</definedName>
    <definedName name="Total_Pay" localSheetId="0">#REF!</definedName>
    <definedName name="Total_Pay">#REF!</definedName>
    <definedName name="Total_Payment" localSheetId="1">Scheduled_Payment+Extra_Payment</definedName>
    <definedName name="Total_Payment" localSheetId="0">Scheduled_Payment+Extra_Payment</definedName>
    <definedName name="Total_Payment">Scheduled_Payment+Extra_Payment</definedName>
    <definedName name="Typ" localSheetId="1">#REF!</definedName>
    <definedName name="Typ" localSheetId="0">#REF!</definedName>
    <definedName name="Typ">#REF!</definedName>
    <definedName name="v" localSheetId="1">'[3]Rekapitulace roz.  vč. kapitol'!#REF!</definedName>
    <definedName name="v" localSheetId="0">'[3]Rekapitulace roz.  vč. kapitol'!#REF!</definedName>
    <definedName name="v">'[3]Rekapitulace roz.  vč. kapitol'!#REF!</definedName>
    <definedName name="Values_Entered" localSheetId="1">IF(BP!Loan_Amount*BP!Interest_Rate*BP!Loan_Years*BP!Loan_Start&gt;0,1,0)</definedName>
    <definedName name="Values_Entered" localSheetId="0">IF('Rekapitulace - DEŠŤ. SVOD.'!Loan_Amount*'Rekapitulace - DEŠŤ. SVOD.'!Interest_Rate*'Rekapitulace - DEŠŤ. SVOD.'!Loan_Years*'Rekapitulace - DEŠŤ. SVOD.'!Loan_Start&gt;0,1,0)</definedName>
    <definedName name="Values_Entered">IF(Loan_Amount*Interest_Rate*Loan_Years*Loan_Start&gt;0,1,0)</definedName>
    <definedName name="VIZA" localSheetId="1" hidden="1">{#N/A,#N/A,TRUE,"Krycí list"}</definedName>
    <definedName name="VIZA" localSheetId="0" hidden="1">{#N/A,#N/A,TRUE,"Krycí list"}</definedName>
    <definedName name="VIZA" hidden="1">{#N/A,#N/A,TRUE,"Krycí list"}</definedName>
    <definedName name="VIZA12" localSheetId="1" hidden="1">{#N/A,#N/A,TRUE,"Krycí list"}</definedName>
    <definedName name="VIZA12" localSheetId="0" hidden="1">{#N/A,#N/A,TRUE,"Krycí list"}</definedName>
    <definedName name="VIZA12" hidden="1">{#N/A,#N/A,TRUE,"Krycí list"}</definedName>
    <definedName name="VRN" localSheetId="1">#REF!</definedName>
    <definedName name="VRN" localSheetId="0">#REF!</definedName>
    <definedName name="VRN">#REF!</definedName>
    <definedName name="VRNKc" localSheetId="1">#REF!</definedName>
    <definedName name="VRNKc" localSheetId="0">#REF!</definedName>
    <definedName name="VRNKc">#REF!</definedName>
    <definedName name="VRNnazev" localSheetId="1">#REF!</definedName>
    <definedName name="VRNnazev" localSheetId="0">#REF!</definedName>
    <definedName name="VRNnazev">#REF!</definedName>
    <definedName name="VRNproc" localSheetId="1">#REF!</definedName>
    <definedName name="VRNproc" localSheetId="0">#REF!</definedName>
    <definedName name="VRNproc">#REF!</definedName>
    <definedName name="VRNzakl" localSheetId="1">#REF!</definedName>
    <definedName name="VRNzakl" localSheetId="0">#REF!</definedName>
    <definedName name="VRNzakl">#REF!</definedName>
    <definedName name="výpočty" localSheetId="1">#REF!</definedName>
    <definedName name="výpočty" localSheetId="0">#REF!</definedName>
    <definedName name="výpočty">#REF!</definedName>
    <definedName name="vystup" localSheetId="1">#REF!</definedName>
    <definedName name="vystup" localSheetId="0">#REF!</definedName>
    <definedName name="vystup">#REF!</definedName>
    <definedName name="vzduchna" localSheetId="1" hidden="1">{#N/A,#N/A,TRUE,"Krycí list"}</definedName>
    <definedName name="vzduchna" localSheetId="0" hidden="1">{#N/A,#N/A,TRUE,"Krycí list"}</definedName>
    <definedName name="vzduchna" hidden="1">{#N/A,#N/A,TRUE,"Krycí list"}</definedName>
    <definedName name="Weak" localSheetId="1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1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1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" localSheetId="1">#REF!</definedName>
    <definedName name="Z" localSheetId="0">#REF!</definedName>
    <definedName name="Z">#REF!</definedName>
    <definedName name="zahrnsazby" localSheetId="1">#REF!</definedName>
    <definedName name="zahrnsazby" localSheetId="0">#REF!</definedName>
    <definedName name="zahrnsazby">#REF!</definedName>
    <definedName name="zahrnslevy" localSheetId="1">#REF!</definedName>
    <definedName name="zahrnslevy" localSheetId="0">#REF!</definedName>
    <definedName name="zahrnslevy">#REF!</definedName>
    <definedName name="Zakazka" localSheetId="1">#REF!</definedName>
    <definedName name="Zakazka" localSheetId="0">#REF!</definedName>
    <definedName name="Zakazka">#REF!</definedName>
    <definedName name="Zaklad22" localSheetId="1">#REF!</definedName>
    <definedName name="Zaklad22" localSheetId="0">#REF!</definedName>
    <definedName name="Zaklad22">#REF!</definedName>
    <definedName name="Zaklad5" localSheetId="1">#REF!</definedName>
    <definedName name="Zaklad5" localSheetId="0">#REF!</definedName>
    <definedName name="Zaklad5">#REF!</definedName>
    <definedName name="Zhotovitel" localSheetId="1">#REF!</definedName>
    <definedName name="Zhotovitel" localSheetId="0">#REF!</definedName>
    <definedName name="Zhotovitel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7" i="35" l="1"/>
  <c r="F136" i="35"/>
  <c r="F135" i="35"/>
  <c r="F134" i="35"/>
  <c r="F133" i="35"/>
  <c r="F132" i="35"/>
  <c r="F151" i="35" l="1"/>
  <c r="F45" i="35"/>
  <c r="F25" i="35"/>
  <c r="F34" i="35"/>
  <c r="F40" i="35"/>
  <c r="F44" i="35"/>
  <c r="F14" i="35" l="1"/>
  <c r="F13" i="35"/>
  <c r="F36" i="35"/>
  <c r="F35" i="35"/>
  <c r="F33" i="35"/>
  <c r="F32" i="35"/>
  <c r="F31" i="35"/>
  <c r="F27" i="35"/>
  <c r="F26" i="35"/>
  <c r="F24" i="35"/>
  <c r="F23" i="35"/>
  <c r="F22" i="35"/>
  <c r="F19" i="35"/>
  <c r="F20" i="35"/>
  <c r="F82" i="35"/>
  <c r="F86" i="35"/>
  <c r="F90" i="35"/>
  <c r="F89" i="35"/>
  <c r="F76" i="35"/>
  <c r="F77" i="35"/>
  <c r="F78" i="35"/>
  <c r="F54" i="35"/>
  <c r="F67" i="35"/>
  <c r="F79" i="35"/>
  <c r="F83" i="35"/>
  <c r="F107" i="35"/>
  <c r="F105" i="35"/>
  <c r="F103" i="35"/>
  <c r="F102" i="35"/>
  <c r="F100" i="35"/>
  <c r="F99" i="35"/>
  <c r="F98" i="35"/>
  <c r="F142" i="35"/>
  <c r="F141" i="35"/>
  <c r="F117" i="35"/>
  <c r="H117" i="35" s="1"/>
  <c r="F129" i="35" l="1"/>
  <c r="F126" i="35" s="1"/>
  <c r="H126" i="35" s="1"/>
  <c r="F125" i="35"/>
  <c r="F122" i="35" s="1"/>
  <c r="F111" i="35"/>
  <c r="F108" i="35" s="1"/>
  <c r="F104" i="35"/>
  <c r="H104" i="35" s="1"/>
  <c r="F72" i="35"/>
  <c r="F71" i="35"/>
  <c r="F69" i="35"/>
  <c r="F68" i="35"/>
  <c r="F66" i="35"/>
  <c r="F65" i="35"/>
  <c r="F64" i="35"/>
  <c r="F59" i="35"/>
  <c r="F58" i="35"/>
  <c r="F56" i="35"/>
  <c r="F55" i="35"/>
  <c r="F53" i="35"/>
  <c r="F52" i="35"/>
  <c r="F51" i="35"/>
  <c r="F81" i="35" l="1"/>
  <c r="F74" i="35"/>
  <c r="F48" i="35"/>
  <c r="F61" i="35"/>
  <c r="F42" i="35"/>
  <c r="F171" i="35" l="1"/>
  <c r="H171" i="35" s="1"/>
  <c r="F168" i="35"/>
  <c r="H168" i="35" s="1"/>
  <c r="F165" i="35"/>
  <c r="H165" i="35" s="1"/>
  <c r="H164" i="35" l="1"/>
  <c r="F160" i="35"/>
  <c r="H160" i="35" s="1"/>
  <c r="H159" i="35"/>
  <c r="F150" i="35"/>
  <c r="F153" i="35" s="1"/>
  <c r="H153" i="35" s="1"/>
  <c r="F143" i="35"/>
  <c r="F146" i="35" s="1"/>
  <c r="H146" i="35" s="1"/>
  <c r="C13" i="34" l="1"/>
  <c r="H163" i="35"/>
  <c r="H158" i="35"/>
  <c r="C11" i="34" s="1"/>
  <c r="F154" i="35"/>
  <c r="H154" i="35" s="1"/>
  <c r="F155" i="35"/>
  <c r="H155" i="35" s="1"/>
  <c r="F148" i="35"/>
  <c r="H148" i="35" s="1"/>
  <c r="F147" i="35"/>
  <c r="H147" i="35" s="1"/>
  <c r="F152" i="35"/>
  <c r="H152" i="35" s="1"/>
  <c r="F145" i="35"/>
  <c r="H145" i="35" s="1"/>
  <c r="G150" i="35" l="1"/>
  <c r="H150" i="35" s="1"/>
  <c r="G143" i="35"/>
  <c r="H143" i="35" s="1"/>
  <c r="F130" i="35" l="1"/>
  <c r="H130" i="35" s="1"/>
  <c r="H122" i="35"/>
  <c r="F140" i="35"/>
  <c r="H140" i="35" s="1"/>
  <c r="F112" i="35" l="1"/>
  <c r="H112" i="35" s="1"/>
  <c r="H108" i="35"/>
  <c r="F92" i="35"/>
  <c r="H92" i="35" s="1"/>
  <c r="F85" i="35"/>
  <c r="H85" i="35" s="1"/>
  <c r="F38" i="35"/>
  <c r="F101" i="35" l="1"/>
  <c r="H101" i="35" s="1"/>
  <c r="F106" i="35"/>
  <c r="H106" i="35" s="1"/>
  <c r="F97" i="35"/>
  <c r="H97" i="35" s="1"/>
  <c r="H48" i="35"/>
  <c r="F88" i="35"/>
  <c r="H88" i="35" s="1"/>
  <c r="H81" i="35"/>
  <c r="H74" i="35"/>
  <c r="H61" i="35"/>
  <c r="H47" i="35" l="1"/>
  <c r="C10" i="34" s="1"/>
  <c r="H42" i="35"/>
  <c r="H38" i="35"/>
  <c r="F29" i="35" l="1"/>
  <c r="H29" i="35" s="1"/>
  <c r="F16" i="35"/>
  <c r="H16" i="35" s="1"/>
  <c r="F11" i="35" l="1"/>
  <c r="H11" i="35" s="1"/>
  <c r="H10" i="35" s="1"/>
  <c r="C9" i="34" l="1"/>
  <c r="H9" i="35"/>
  <c r="H174" i="35" s="1"/>
  <c r="C12" i="34"/>
  <c r="C8" i="34" l="1"/>
  <c r="C14" i="34" s="1"/>
  <c r="H176" i="35"/>
</calcChain>
</file>

<file path=xl/sharedStrings.xml><?xml version="1.0" encoding="utf-8"?>
<sst xmlns="http://schemas.openxmlformats.org/spreadsheetml/2006/main" count="331" uniqueCount="223">
  <si>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</si>
  <si>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</si>
  <si>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</si>
  <si>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</si>
  <si>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</si>
  <si>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</si>
  <si>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</si>
  <si>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</si>
  <si>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</si>
  <si>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</si>
  <si>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</si>
  <si>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</si>
  <si>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</si>
  <si>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</si>
  <si>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</si>
  <si>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</si>
  <si>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HSV</t>
  </si>
  <si>
    <t>Práce a dodávky HSV</t>
  </si>
  <si>
    <t>Celkem</t>
  </si>
  <si>
    <t>CELKEM</t>
  </si>
  <si>
    <t>m2</t>
  </si>
  <si>
    <t>m3</t>
  </si>
  <si>
    <t>PSV</t>
  </si>
  <si>
    <t>Práce a dodávky PSV</t>
  </si>
  <si>
    <t>sada</t>
  </si>
  <si>
    <t>Ostatní konstrukce a práce-bourání</t>
  </si>
  <si>
    <t>Úpravy povrchu, podlahy, osazení</t>
  </si>
  <si>
    <t>Kód</t>
  </si>
  <si>
    <t>Konstrukce truhlářské</t>
  </si>
  <si>
    <t>013</t>
  </si>
  <si>
    <t>Poznámka:</t>
  </si>
  <si>
    <t>9</t>
  </si>
  <si>
    <t>hod</t>
  </si>
  <si>
    <t>t</t>
  </si>
  <si>
    <t>011</t>
  </si>
  <si>
    <t>kus</t>
  </si>
  <si>
    <t>Jednotkové položky zahrnují vedlejší rozpočtové náklady, náklady na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</si>
  <si>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</si>
  <si>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</si>
  <si>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</si>
  <si>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003</t>
  </si>
  <si>
    <t>Lešení pomocné pro objekty pozemních staveb s lešeňovou podlahou v do 1,9 m zatížení do 150 kg/m2</t>
  </si>
  <si>
    <t>" V ceně náklady na dopravu, montáž, demontáž a opotřebení lešení "</t>
  </si>
  <si>
    <t>99</t>
  </si>
  <si>
    <t>Přesun hmot</t>
  </si>
  <si>
    <t>HZS</t>
  </si>
  <si>
    <t>HZS1291</t>
  </si>
  <si>
    <t>Hodinová zúčtovací sazba pomocný stavební dělník</t>
  </si>
  <si>
    <t>" Stavební práce a dodávky spojené s provedením funkčního celku HSV - výpomoce, doplňkové práce a dodávky,kompletace apod. "</t>
  </si>
  <si>
    <t xml:space="preserve">" Ostatní náklady na demontáž, odstranění apod. mj.s vazbou na stávající okolní konstrukce " </t>
  </si>
  <si>
    <t>HZS2492</t>
  </si>
  <si>
    <t>Hodinová zúčtovací sazba pomocný dělník PSV</t>
  </si>
  <si>
    <t>014</t>
  </si>
  <si>
    <t>Bourání příček z cihel pálených na MVC tl do 100 mm</t>
  </si>
  <si>
    <t>Bourání příček z cihel pálených na MVC tl do 150 mm</t>
  </si>
  <si>
    <t>REKAPITULACE NÁKLADŮ</t>
  </si>
  <si>
    <t>Vyčištění budov bytové a občanské výstavby při výšce podlaží do 4 m</t>
  </si>
  <si>
    <t>997</t>
  </si>
  <si>
    <t>997999901 SPC</t>
  </si>
  <si>
    <t>" - Odvoz suti a vybouraných hmot na skládku nebo meziskládku do 1 km se složením "</t>
  </si>
  <si>
    <t>" - Poplatek za uložení na skládce (skládkovné) stavebního odpadu směsného kód odpadu 17 09 04 "</t>
  </si>
  <si>
    <t>Odsekání a odebrání obkladů stěn z vnitřních obkládaček plochy přes 1 m2</t>
  </si>
  <si>
    <t>Objekt:   D.1.1. ASŘ</t>
  </si>
  <si>
    <t>JKSO:  801.35</t>
  </si>
  <si>
    <t>Část:  BOURACÍ PRÁCE</t>
  </si>
  <si>
    <t>" Pomocné lešení pro objekty při bouracích pracích "</t>
  </si>
  <si>
    <t>" Vyčištění místnosti po bouracích pracích "</t>
  </si>
  <si>
    <t>Obalení konstrukcí a prvků fólií přilepenou lepící páskou</t>
  </si>
  <si>
    <t>" V ceně také odstranění ochrany. "</t>
  </si>
  <si>
    <t>" Ochrana oken a dveří před poškozením při bouracích pracích "</t>
  </si>
  <si>
    <t>" V ceně také vyškrábání spar, očištění zdiva. "</t>
  </si>
  <si>
    <t>Ochrana svislých ploch obedněním z OSB desek</t>
  </si>
  <si>
    <t>" V ceně i také odstranění ochrany "</t>
  </si>
  <si>
    <t>" Stavební práce a dodávky spojené s provedením funkčního celku 766 "</t>
  </si>
  <si>
    <t>Přisekání plošné zdiva z cihel pálených na MV nebo MVC tl do 100 mm</t>
  </si>
  <si>
    <t>Přisekání plošné zdiva z cihel pálených na MV nebo MVC tl do 300 mm</t>
  </si>
  <si>
    <t>Přisekání plošné zdiva z cihel pálených na MV nebo MVC tl do 150 mm</t>
  </si>
  <si>
    <t>766</t>
  </si>
  <si>
    <t>766812901 SPC</t>
  </si>
  <si>
    <t>Dočasná demontáž kuchyňské linky pro výměnu svodů - Specifikace dle PD</t>
  </si>
  <si>
    <t xml:space="preserve">" Dočasná demontáž kuchyňské linky pro výměnu svodů - 1. PP - m. P01078 " 1 </t>
  </si>
  <si>
    <t>766812902 SPC</t>
  </si>
  <si>
    <t xml:space="preserve">" Dočasná demontáž kuchyňské linky pro výměnu svodů - 1. PP - m. P01090a " 1 </t>
  </si>
  <si>
    <t xml:space="preserve">" V ceně šetrná demontáž linky vč. veškerého příslušenství, přesun na dočasnou skládku, a další veškeré nutné práce související s dočasnou demontáží kuchyňské linky. " </t>
  </si>
  <si>
    <t xml:space="preserve">" V ceně šetrná demontáž linky vč. veškerého příslušenství, odpojení dřezu od instalací, přesun na dočasnou skládku, a další veškeré nutné práce související s dočasnou demontáží kuchyňské linky. " </t>
  </si>
  <si>
    <t>Bourání příček z tvárnic nebo příčkovek tl do 150 mm</t>
  </si>
  <si>
    <t>Odstranění skladby střešního pláště střechy - Specifikace dle PD</t>
  </si>
  <si>
    <t>" Odstranění skladby střechy až na stropní konstrukci pro provedení výměny střešních vpustí vč. případného lemování, lišt a ostatních klempířských prvků, kotvících a spojovacích prvků, apod. "</t>
  </si>
  <si>
    <t>964999102 SPC</t>
  </si>
  <si>
    <t>"  Včetně naložení, svislého a vodorovného přesunu suti, odvoz stavební suti. 
Likvidace v souladu se zákonem č. 185/2001 Sb., o odpadech a související vyhláškou MŽP ČR č. 294/2005 Sb. o podmínkách ukládání odpadů na skládky a jejich využívání na povrchu terénu a změně vyhlášky č. 383/2001 Sb., o podrobnostech nakládání s odpady. Likvidace dle technologie a místa určené zhotovitelem, včetně poplatků za uložení odpadu. "</t>
  </si>
  <si>
    <t>" Vybourání otvorů v cihelné příčce pro profese TZB - 0,15×0,15 m. "</t>
  </si>
  <si>
    <t>Vybourání otvorů ve zdivu cihelném pl do 0,0225 m2 na MVC nebo MV tl do 300 mm</t>
  </si>
  <si>
    <t>Otlučení (osekání) vnitřní vápenné nebo vápenocementové omítky stropů v rozsahu do 10 %</t>
  </si>
  <si>
    <t xml:space="preserve">" V ceně veškeré práce: nutné řezání vrstev a prvků, vyčištění podkladu, případné očištění, doprava na dočasnou skládku, apod. " </t>
  </si>
  <si>
    <t>977151901 SPC</t>
  </si>
  <si>
    <t>Vybourání otvoru skrze stropní konstrukci pro nové vedení kanalizace - Specifikace dle PD</t>
  </si>
  <si>
    <t>" Vybourání otvorů pro prostup kanalizace stropní konstrukci ŽB tl. 250 mm z 1. PP do 1. NP - rozměr otvoru 0,15×0,15 m. "</t>
  </si>
  <si>
    <t>" Součástí ceny je také případné řezání otvoru, zapravení / doplnění otvoru po provedení bourání, přesun hmot, odvoz a likvidace suti. "</t>
  </si>
  <si>
    <r>
      <t xml:space="preserve">Cena celkem
</t>
    </r>
    <r>
      <rPr>
        <b/>
        <sz val="10"/>
        <color indexed="12"/>
        <rFont val="Arial CE"/>
        <family val="2"/>
        <charset val="238"/>
      </rPr>
      <t>BOURACÍ PRÁCE</t>
    </r>
    <r>
      <rPr>
        <sz val="10"/>
        <rFont val="Arial CE"/>
        <family val="2"/>
        <charset val="238"/>
      </rPr>
      <t xml:space="preserve">                                      </t>
    </r>
  </si>
  <si>
    <t>Ochrana podlahy obedněním z OSB desek</t>
  </si>
  <si>
    <t>" Ochrana podlahy před poškozením během provádění prací OSB deskou. "</t>
  </si>
  <si>
    <t>" V ceně zohledněno také pozdější odstranění ochrany. "</t>
  </si>
  <si>
    <t>Separační vrstva z geotextilie</t>
  </si>
  <si>
    <t>" Geotextálie na podlahu z důvodu provádění prací proti poškození. "</t>
  </si>
  <si>
    <t>" V ceně dodávka, montáž, pozdější demontáž vč. případné likvidace. "</t>
  </si>
  <si>
    <t>" Geotextálie na stěny z důvodu provádění prací proti poškození. "</t>
  </si>
  <si>
    <t>997999903 SPC</t>
  </si>
  <si>
    <t>" - Příplatek k odvozu suti a vybouraných hmot na skládku ZKD 1 km přes 1 km - uvažována skládka ve vzdálenosti do 30 km "</t>
  </si>
  <si>
    <t>Ochrana konstrukcí nebo samostatných prvků obalením geotextilií</t>
  </si>
  <si>
    <t>Náklady spojené s odvozem a uložením suti - směsný stavební odpad (ŽB, PB, kámen, keramika, PVC, … ) - vzdálenost skládky do 30 km</t>
  </si>
  <si>
    <t>D.1.1. ASŘ - BOURACÍ PRÁCE</t>
  </si>
  <si>
    <t>Celkem - D.1.1. ASŘ - BOURACÍ PRÁCE</t>
  </si>
  <si>
    <t>Objekt:   D.1.1. ASŘ - BOURACÍ PRÁCE</t>
  </si>
  <si>
    <t>CS ÚRS 2022 01</t>
  </si>
  <si>
    <t>CS ÚRS/TEO 2022 01</t>
  </si>
  <si>
    <t>Náklady spojené s odvozem a likvidací suti - dřevo, výrobky na bázi dřeva… - vzdálenost skládky do 10 km</t>
  </si>
  <si>
    <t>" - Odvoz suti a vybouraných hmot do spalovny / na skládku nebo meziskládku do 1 km se složením "</t>
  </si>
  <si>
    <t>" - Příplatek k odvozu suti a vybouraných hmot do spalovny / na skládku ZKD 1 km přes 1 km - uvažována spalovna ve vzdálenosti do 10 km "</t>
  </si>
  <si>
    <t>" - Poplatek za odstranění odpadu ve spalovně stavebního odpadu dřevěného kód odpadu 17 02 01 "</t>
  </si>
  <si>
    <t>" POZN: Z důvodu nemožnosti ukládání dřeva ze stavreb pod kódy 17 02 01, 15 01 03, apod. na skládách je v soupise prací uvažováno s odvozem do spalovny (max. rozměry pro přijetí do spalovny - 2×1 m) vč. poplatku za likvidaci v ní. 
Další možností nakládání s dřevitým odpadem je recyklace - recyklační skládka. "</t>
  </si>
  <si>
    <t>Stavba:   Výstavba a modernizace fakulty informatiky a ústavu výpočetní techniky Masarykovy univerzity - Výměna dešťových svodů objektu "C"</t>
  </si>
  <si>
    <t>" Bourání skladby střešního pláště pro výměnu vpustí - uvažován rozměr 1,0×1,0 m na 1 ks vpusti " 3</t>
  </si>
  <si>
    <t>" Místnosti s vedením nové kanalizace pod stropem "</t>
  </si>
  <si>
    <t>" Místnosti, ve kterých se vyměňuje svislé odpadní potrubí dešťové kanalizace - odhad 3,0 m2 kolem otvoru. "</t>
  </si>
  <si>
    <t>" Pomocné lešení - 1. PP " ((3,0)*2)</t>
  </si>
  <si>
    <t>" Pomocné lešení - 2. NP " ((3,0)*3)</t>
  </si>
  <si>
    <t>" Pomocné lešení - 1. NP " ((3,0)*3)</t>
  </si>
  <si>
    <t>" Pomocné lešení - 4. NP " ((3,0)*3)</t>
  </si>
  <si>
    <t>" Pomocné lešení - 5. NP " ((3,0)*3)</t>
  </si>
  <si>
    <t>" Pomocné lešení - 1. PP - m. P01089 - 090a " (11,81+4,87+6,72)</t>
  </si>
  <si>
    <t>" Pomocné lešení - 1. NP - m. N01054 - 055 " (20,03+18,07)</t>
  </si>
  <si>
    <t>" Vyčištění místností - 1. PP " ((3,0)*2)</t>
  </si>
  <si>
    <t>" Vyčištění místností - 1. NP " ((3,0)*3)</t>
  </si>
  <si>
    <t>" Vyčištění místností - 2. NP " ((3,0)*3)</t>
  </si>
  <si>
    <t>" Vyčištění místností - 4. NP " ((3,0)*3)</t>
  </si>
  <si>
    <t>" Vyčištění místností - 5. NP " ((3,0)*3)</t>
  </si>
  <si>
    <t>" Vyčištění místností - 1. PP - m. P01089 - 090a " (11,81+4,87+6,72)</t>
  </si>
  <si>
    <t>" Vyčištění místností - 1. NP - m. N01054 - 055 " (20,03+18,07)</t>
  </si>
  <si>
    <t>" Bourání příček pro výměnu kanalizace. "</t>
  </si>
  <si>
    <t>Bourání zdiva z cihel pálených nebo vápenopískových na MC do 1 m3</t>
  </si>
  <si>
    <t>967031733 RTO</t>
  </si>
  <si>
    <t>Přisekání plošné zdiva z tvárnic nebo příčkovek tl do 150 mm</t>
  </si>
  <si>
    <t>" Vybourání otvorů v cihelné zdi tl. 160 mm - 1. PP - m. P01089 - 090a " 2</t>
  </si>
  <si>
    <t>" Vybourání otvorů v cihelné zdi tl. 160 mm - 1. NP - m. N01055 - 056 " 1</t>
  </si>
  <si>
    <t>" Vybourání prostupu pro svislé potrubí kanalizace D2 " 1</t>
  </si>
  <si>
    <t>" Otlučení omítek stropů  "</t>
  </si>
  <si>
    <t>Otlučení (osekání) vnitřní vápenné nebo vápenocementové omítky stropů v rozsahu přes 10 do 30 %</t>
  </si>
  <si>
    <t>Přesun hmot ruční pro budovy v přes 12 do 24 m</t>
  </si>
  <si>
    <t>Otlučení (osekání) vnitřní vápenné nebo vápenocementové omítky stěn v rozsahu přes 50 do 100 %</t>
  </si>
  <si>
    <t>" Otlučení omítek z bouraných stěn. "</t>
  </si>
  <si>
    <t>" V HZS uvažováno také případné vystěhování, přesunutí nábytku a vybavení pro provedení bouracích prací. "</t>
  </si>
  <si>
    <t>POZNÁMKA: Jednotkové ceny se vepisují do řádku k položce. 
Výjimku tvoří položky rozagregované na více podpoložek pro lepší nacenění. Tam se cena vepisuje k jednotlivým podpoložkám (žluté podbarvení). Celková jednotková cena je pak vypočtena na základě jednotlivých cen podpoložek.</t>
  </si>
  <si>
    <t>" - Vnitrostaveništní doprava suti a vybouraných hmot pro budovy v přes 18 do 21 m ručně. V ceně svislé a vodorovné přesunutí sutě vč. naložení s urovnáním. "</t>
  </si>
  <si>
    <t>" Otlučení omítek stropů - 1. NP - m. N01054 - 055 " (20,03+18,07)</t>
  </si>
  <si>
    <t>" Otlučení omítek stropů - 1. PP - m. P01089 - 090a " (11,81+4,87+6,72)</t>
  </si>
  <si>
    <t>Případné zajištění stávajících instalací při provádění stavebních prací - Specifikace dle PD</t>
  </si>
  <si>
    <t>977151902 SPC</t>
  </si>
  <si>
    <t>" Zajištění stávajících instalací. "</t>
  </si>
  <si>
    <t>" V ceně veškeréý nutný materiál a práce související s podebřením, zajištěním, ochranou, apod. veškerých iinstalací jakýmkoli způsobem dotčených při provádění stavebních prací. "</t>
  </si>
  <si>
    <t>" V ceně také přesun hmot, příípadný odvoz a likvidace suti. "</t>
  </si>
  <si>
    <t>" Vyčištění budov - plochy dopravních komunikací v objektu a k místům svýměny kanalizace - odhad 30 m2 " (30,0)</t>
  </si>
  <si>
    <t>" Případné zajištění (podchycení, ochrana, apod.) stávajících instalací a vybavení (např. hydrantových skříní) při provádění prací - bouracích, nového vyzdění, apod. "</t>
  </si>
  <si>
    <t>" Odstranění keramického obkladu - 1. PP - místnosti P01090a " (0,5+0,25*2)*2,0</t>
  </si>
  <si>
    <t>" Odstranění keramického obkladu - 1. PP - rezerva pro bourací práce - vrtání otvorů " 0,5</t>
  </si>
  <si>
    <t>" POZN: Předpokládá se ponechání řady u podlahy ve výšce cca 20 cm z důvodu neodstraňování soklů a lišty, nezasahování do podlahy, apod. "</t>
  </si>
  <si>
    <t>" Zarovnání zdiva po vybouraných příčkách na stávající stěny - 1. NP " (0,1*(3,35-0,2)*2)*4</t>
  </si>
  <si>
    <t>" Zarovnání zdiva po vybouraných příčkách na stávající stěny - 2. NP " (0,1*(3,35-0,2)*2)*3</t>
  </si>
  <si>
    <t>" Zarovnání zdiva po vybouraných příčkách na stávající stěny - 4. NP " (0,1*(3,35-0,2)*2)*3</t>
  </si>
  <si>
    <t>" Zarovnání zdiva po vybouraných příčkách na stávající stěny - 1. PP " (0,11*(3,86-0,2)*2)*2</t>
  </si>
  <si>
    <t>" Zarovnání zdiva po vybouraných příčkách na stávající stěny - 5. NP " (0,11*(3,35-0,2)*2)*3</t>
  </si>
  <si>
    <t>" Zarovnání zdiva po vybouraných příčkách na stávající stěny - 1. PP  - pórobeton " (0,11*(3,86-0,2)*2)*1</t>
  </si>
  <si>
    <t>" Zarovnání zdiva po vybouraných konstrukcích na stávající stěny - 1. NP " (0,17*(3,35-0,2)*2)*1</t>
  </si>
  <si>
    <t>" Bourání příček z CP - 5. NP - tl. 110 mm " (0,26+0,31+0,39)*(3,35-0,2)</t>
  </si>
  <si>
    <t>" Bourání příček z CP - 4. NP - tl. 100 mm " (0,24+0,26+0,4)*(3,35-0,2)</t>
  </si>
  <si>
    <t>" Vyčištění místností - 3. NP " ((3,0)*3)</t>
  </si>
  <si>
    <t>" Pomocné lešení - 3. NP " ((3,0)*3)</t>
  </si>
  <si>
    <t>" Bourání příček z CP - 3. NP - tl. 100 mm " (0,28+0,38+0,39)*(3,35-0,2)</t>
  </si>
  <si>
    <t>" Bourání příček z CP - 2. NP - tl. 100 mm " (0,21+0,25+0,38)*(3,35-0,2)</t>
  </si>
  <si>
    <t>" Bourání příček z CP - 1. NP - tl. 100 mm " ((0,35+0,25)+(0,47+0,3)+(0,79+0,65))*(3,35-0,2)</t>
  </si>
  <si>
    <t>" Bourání zdiva z CP  - 1. NP - tl. 160 mm - u svodu D2a " (1,14*(3,35-0,2))*0,16</t>
  </si>
  <si>
    <t>" Bourání zdiva z CP  - 1. NP - tl. 170 mm - u svodu D2a  " (0,4*(3,35-0,2))*0,17</t>
  </si>
  <si>
    <t>" Bourání příček z porobetonu - 1. PP - tl. 110 mm " (0,45)*(3,86-0,2)</t>
  </si>
  <si>
    <t>" Bourání příček z CP - 1. PP - tl. 110 mm " (0,39+0,39)*(3,86-0,2)</t>
  </si>
  <si>
    <t>" Místnosti s vedením nové kanalizace pod stropem  - uvažována % část dle otlučení omítek "</t>
  </si>
  <si>
    <t>" 1. PP - m. P01089 - 090a " (11,81+4,87+6,72)*0,3</t>
  </si>
  <si>
    <t>" 1. NP - m. N01054 - 055 " (20,03+18,07)*0,1</t>
  </si>
  <si>
    <t>" Místnosti, ve kterých se vyměňuje svislé odpadní potrubí dešťové kanalizace - odhad 0,5 m2 kolem otvoru. "</t>
  </si>
  <si>
    <t>" 1. PP " ((0,5)*2)</t>
  </si>
  <si>
    <t>" 1. NP " ((0,5)*3)</t>
  </si>
  <si>
    <t>" 2. NP " ((0,5)*3)</t>
  </si>
  <si>
    <t>" 4. NP " ((0,5)*3)</t>
  </si>
  <si>
    <t>" 5. NP " ((0,5)*3)</t>
  </si>
  <si>
    <t>" Ochrana stávajících stěn v místnostech, ve kterých se vyměňuje svislé odpadní potrubí dešťové kanalizace - odhad 1,0 m2 kolem otvoru. "</t>
  </si>
  <si>
    <t>" 1. PP " ((1,0)*3)</t>
  </si>
  <si>
    <t>" 1. NP " ((1,0)*3)</t>
  </si>
  <si>
    <t>" 2. NP " ((1,0)*3)</t>
  </si>
  <si>
    <t>" 4. NP " ((1,0)*3)</t>
  </si>
  <si>
    <t>" 5. NP " ((1,0)*3)</t>
  </si>
  <si>
    <t>" Ochrana výplní v patrech - odhad 30 m2 " (30,0)</t>
  </si>
  <si>
    <t>" Ochrana stávajících zařízení a vybavení - odhad - 10 m2 " (10,0)</t>
  </si>
  <si>
    <t>" Ochrana podlahy - místnosti s vedením pod stropem " (7,02+3,81)</t>
  </si>
  <si>
    <t>" Ochrana stěn, zdiva apod - místnosti " (3,0+3,0+3,0+3,0+3,0+3,0)*1,0</t>
  </si>
  <si>
    <t>" 3. NP " ((1,0)*3)</t>
  </si>
  <si>
    <t>" 3. NP " ((0,5)*3)</t>
  </si>
  <si>
    <t>" Ochrana podlahy - místnosti s vyměňovanými svislými odpadními potrubími dešťové kanalizace " (1,0+1,5+1,5+1,5+1,5+1,5)</t>
  </si>
  <si>
    <t>" Likvidace vybouraného materiálu - OSB desky jako ochrana " 0,36+0,387</t>
  </si>
  <si>
    <t>24a</t>
  </si>
  <si>
    <t>24b</t>
  </si>
  <si>
    <t>24c</t>
  </si>
  <si>
    <t>24d</t>
  </si>
  <si>
    <t>25a</t>
  </si>
  <si>
    <t>25b</t>
  </si>
  <si>
    <t>25c</t>
  </si>
  <si>
    <t>25d</t>
  </si>
  <si>
    <t>" POZN: Otlučení omítek uvažováno na celou výšku bouraných stěn vč. ponechaného "soklíku" u podlahy. "</t>
  </si>
  <si>
    <t>" 1. PP " (0,45+0,39+0,5)*(3,86)</t>
  </si>
  <si>
    <t>" 1. NP " (0,7+0,87+(0,89+0,75)+(1,52+1,14))*(3,35)</t>
  </si>
  <si>
    <t>" 2. NP " (0,21+0,25+0,38)*(3,35)</t>
  </si>
  <si>
    <t>" 3. NP " (0,73+0,66+0,72)*(3,35)</t>
  </si>
  <si>
    <t>" 4. NP " (0,4+0,24+0,26)*(3,35)</t>
  </si>
  <si>
    <t>" 5. NP " (0,39+0,26+0,31)*(3,35)</t>
  </si>
  <si>
    <t>" Likvidace vybouraného materiálu - předpokládané množství - 4,0 t " 4,0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</si>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</sst>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K_č_-;\-* #,##0.00\ _K_č_-;_-* &quot;-&quot;??\ _K_č_-;_-@_-"/>
    <numFmt numFmtId="165" formatCode="#,##0.000;\-#,##0.000"/>
    <numFmt numFmtId="166" formatCode="#,##0.00_ ;\-#,##0.00\ "/>
    <numFmt numFmtId="167" formatCode="####;\-####"/>
    <numFmt numFmtId="168" formatCode="#,##0.0"/>
    <numFmt numFmtId="169" formatCode="#,##0\ "/>
    <numFmt numFmtId="170" formatCode="_-* #,##0.00\ _K_č_-;\-* #,##0.00\ _K_č_-;_-* \-??\ _K_č_-;_-@_-"/>
    <numFmt numFmtId="171" formatCode="d/mm"/>
  </numFmts>
  <fonts count="6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sz val="8"/>
      <color indexed="12"/>
      <name val="Arial CE"/>
      <family val="2"/>
      <charset val="238"/>
    </font>
    <font>
      <sz val="8"/>
      <color indexed="18"/>
      <name val="Arial CE"/>
      <family val="2"/>
      <charset val="238"/>
    </font>
    <font>
      <sz val="8"/>
      <name val="MS Sans Serif"/>
      <family val="2"/>
      <charset val="238"/>
    </font>
    <font>
      <b/>
      <u/>
      <sz val="8"/>
      <color indexed="10"/>
      <name val="Arial CE"/>
      <family val="2"/>
      <charset val="238"/>
    </font>
    <font>
      <b/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8"/>
      <color theme="1"/>
      <name val="Trebuchet MS"/>
      <family val="2"/>
    </font>
    <font>
      <sz val="8"/>
      <color rgb="FF0000FF"/>
      <name val="Arial CE"/>
      <family val="2"/>
      <charset val="238"/>
    </font>
    <font>
      <b/>
      <sz val="8"/>
      <color indexed="12"/>
      <name val="Arial"/>
      <family val="2"/>
      <charset val="238"/>
    </font>
    <font>
      <b/>
      <sz val="8"/>
      <color indexed="20"/>
      <name val="Arial"/>
      <family val="2"/>
      <charset val="238"/>
    </font>
    <font>
      <b/>
      <u/>
      <sz val="8"/>
      <name val="Arial"/>
      <family val="2"/>
      <charset val="238"/>
    </font>
    <font>
      <b/>
      <sz val="14"/>
      <color rgb="FFFF0000"/>
      <name val="Calibri"/>
      <family val="2"/>
      <charset val="238"/>
      <scheme val="minor"/>
    </font>
    <font>
      <sz val="8"/>
      <color rgb="FFFF0000"/>
      <name val="Arial CE"/>
      <family val="2"/>
      <charset val="238"/>
    </font>
    <font>
      <b/>
      <sz val="12"/>
      <color rgb="FFFF0000"/>
      <name val="Calibri"/>
      <family val="2"/>
      <charset val="238"/>
      <scheme val="minor"/>
    </font>
    <font>
      <b/>
      <sz val="10"/>
      <color rgb="FFFF0000"/>
      <name val="MS Sans Serif"/>
      <family val="2"/>
    </font>
    <font>
      <b/>
      <sz val="8"/>
      <color rgb="FFFF0000"/>
      <name val="MS Sans Serif"/>
      <family val="2"/>
    </font>
    <font>
      <sz val="8"/>
      <name val="MS Sans Serif"/>
      <family val="2"/>
    </font>
    <font>
      <b/>
      <sz val="12"/>
      <color rgb="FFFF0000"/>
      <name val="MS Sans Serif"/>
      <family val="2"/>
    </font>
    <font>
      <b/>
      <sz val="12"/>
      <color rgb="FFFF0000"/>
      <name val="MS Sans Serif"/>
      <family val="2"/>
      <charset val="238"/>
    </font>
    <font>
      <sz val="8"/>
      <color rgb="FFFF0000"/>
      <name val="MS Sans Serif"/>
      <family val="2"/>
      <charset val="238"/>
    </font>
    <font>
      <b/>
      <sz val="12"/>
      <color rgb="FFFF0000"/>
      <name val="Arial CE"/>
      <family val="2"/>
      <charset val="238"/>
    </font>
    <font>
      <b/>
      <sz val="11"/>
      <color rgb="FFFF000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u/>
      <sz val="8"/>
      <color theme="10"/>
      <name val="MS Sans Serif"/>
      <family val="2"/>
    </font>
    <font>
      <u/>
      <sz val="11"/>
      <color theme="10"/>
      <name val="Calibri"/>
      <family val="2"/>
      <charset val="238"/>
    </font>
    <font>
      <b/>
      <sz val="20"/>
      <name val="Arial"/>
      <family val="2"/>
      <charset val="238"/>
    </font>
    <font>
      <sz val="10"/>
      <name val="Times New Roman CE"/>
      <family val="1"/>
      <charset val="238"/>
    </font>
    <font>
      <b/>
      <sz val="10"/>
      <name val="MS Sans Serif"/>
      <family val="2"/>
    </font>
    <font>
      <b/>
      <sz val="11"/>
      <color rgb="FFFF0000"/>
      <name val="Trebuchet MS"/>
      <family val="2"/>
      <charset val="238"/>
    </font>
    <font>
      <b/>
      <sz val="8.5"/>
      <color rgb="FFFF0000"/>
      <name val="MS Sans Serif"/>
      <family val="2"/>
    </font>
    <font>
      <sz val="8"/>
      <color indexed="54"/>
      <name val="Arial CE"/>
      <family val="2"/>
      <charset val="238"/>
    </font>
    <font>
      <b/>
      <sz val="13.5"/>
      <color rgb="FFFF0000"/>
      <name val="MS Sans Serif"/>
      <family val="2"/>
    </font>
    <font>
      <b/>
      <sz val="10"/>
      <color indexed="12"/>
      <name val="Arial CE"/>
      <family val="2"/>
      <charset val="238"/>
    </font>
    <font>
      <b/>
      <u/>
      <sz val="8"/>
      <color indexed="10"/>
      <name val="Arial"/>
      <family val="2"/>
      <charset val="238"/>
    </font>
    <font>
      <b/>
      <sz val="8.5"/>
      <color indexed="10"/>
      <name val="MS Sans Serif"/>
      <family val="2"/>
    </font>
    <font>
      <sz val="12"/>
      <name val="MS Sans Serif"/>
      <family val="2"/>
    </font>
    <font>
      <b/>
      <sz val="8"/>
      <color indexed="21"/>
      <name val="Arial"/>
      <family val="2"/>
      <charset val="238"/>
    </font>
    <font>
      <b/>
      <sz val="10"/>
      <color rgb="FFFF0000"/>
      <name val="MS Sans Serif"/>
      <charset val="238"/>
    </font>
    <font>
      <b/>
      <sz val="11"/>
      <color rgb="FFFF0000"/>
      <name val="MS Sans Serif"/>
      <charset val="238"/>
    </font>
    <font>
      <b/>
      <sz val="12"/>
      <color rgb="FFFF0000"/>
      <name val="MS Sans Serif"/>
      <charset val="238"/>
    </font>
    <font>
      <b/>
      <sz val="9"/>
      <color rgb="FFFF0000"/>
      <name val="MS Sans Serif"/>
      <charset val="238"/>
    </font>
    <font>
      <sz val="8"/>
      <name val="MS Sans Serif"/>
      <charset val="1"/>
    </font>
    <font>
      <sz val="8"/>
      <color indexed="12"/>
      <name val="Arial CE"/>
      <family val="2"/>
    </font>
    <font>
      <b/>
      <sz val="9"/>
      <color rgb="FFFF0000"/>
      <name val="Trebuchet MS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8"/>
      <name val="MS Sans Serif"/>
      <charset val="238"/>
    </font>
    <font>
      <b/>
      <sz val="8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auto="1"/>
      </left>
      <right/>
      <top/>
      <bottom/>
      <diagonal/>
    </border>
  </borders>
  <cellStyleXfs count="89">
    <xf numFmtId="0" fontId="0" fillId="0" borderId="0"/>
    <xf numFmtId="0" fontId="12" fillId="0" borderId="0"/>
    <xf numFmtId="0" fontId="9" fillId="0" borderId="0" applyAlignment="0">
      <alignment vertical="top" wrapText="1"/>
      <protection locked="0"/>
    </xf>
    <xf numFmtId="0" fontId="14" fillId="0" borderId="0" applyFill="0" applyBorder="0" applyProtection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5" fillId="0" borderId="0"/>
    <xf numFmtId="0" fontId="9" fillId="0" borderId="0" applyAlignment="0">
      <alignment vertical="top" wrapText="1"/>
      <protection locked="0"/>
    </xf>
    <xf numFmtId="0" fontId="16" fillId="0" borderId="0"/>
    <xf numFmtId="0" fontId="17" fillId="0" borderId="0" applyFont="0" applyFill="0" applyBorder="0" applyAlignment="0" applyProtection="0"/>
    <xf numFmtId="0" fontId="15" fillId="0" borderId="0"/>
    <xf numFmtId="0" fontId="18" fillId="0" borderId="0"/>
    <xf numFmtId="0" fontId="12" fillId="0" borderId="0"/>
    <xf numFmtId="0" fontId="15" fillId="0" borderId="0"/>
    <xf numFmtId="0" fontId="9" fillId="0" borderId="0" applyAlignment="0">
      <alignment vertical="top" wrapText="1"/>
      <protection locked="0"/>
    </xf>
    <xf numFmtId="0" fontId="28" fillId="0" borderId="0" applyAlignment="0">
      <alignment vertical="top" wrapText="1"/>
      <protection locked="0"/>
    </xf>
    <xf numFmtId="168" fontId="34" fillId="0" borderId="0" applyAlignment="0">
      <alignment horizontal="right" wrapText="1"/>
    </xf>
    <xf numFmtId="4" fontId="34" fillId="0" borderId="0" applyBorder="0" applyAlignment="0">
      <alignment horizontal="right" wrapText="1"/>
    </xf>
    <xf numFmtId="0" fontId="34" fillId="0" borderId="0">
      <alignment horizontal="right" wrapText="1"/>
    </xf>
    <xf numFmtId="169" fontId="34" fillId="0" borderId="0" applyFont="0" applyFill="0" applyBorder="0">
      <alignment horizontal="right" vertical="center"/>
    </xf>
    <xf numFmtId="164" fontId="15" fillId="0" borderId="0" applyFont="0" applyFill="0" applyBorder="0" applyAlignment="0" applyProtection="0"/>
    <xf numFmtId="170" fontId="15" fillId="0" borderId="0" applyFill="0" applyBorder="0" applyAlignment="0" applyProtection="0"/>
    <xf numFmtId="170" fontId="15" fillId="0" borderId="0" applyFill="0" applyBorder="0" applyAlignment="0" applyProtection="0"/>
    <xf numFmtId="164" fontId="15" fillId="0" borderId="0" applyFill="0" applyBorder="0" applyAlignment="0" applyProtection="0"/>
    <xf numFmtId="164" fontId="15" fillId="0" borderId="0" applyFill="0" applyBorder="0" applyAlignment="0" applyProtection="0"/>
    <xf numFmtId="170" fontId="12" fillId="0" borderId="0" applyFill="0" applyBorder="0" applyAlignment="0" applyProtection="0"/>
    <xf numFmtId="170" fontId="15" fillId="0" borderId="0" applyFill="0" applyBorder="0" applyAlignment="0" applyProtection="0"/>
    <xf numFmtId="170" fontId="15" fillId="0" borderId="0" applyFill="0" applyBorder="0" applyAlignment="0" applyProtection="0"/>
    <xf numFmtId="164" fontId="15" fillId="0" borderId="0" applyFill="0" applyBorder="0" applyAlignment="0" applyProtection="0"/>
    <xf numFmtId="0" fontId="35" fillId="0" borderId="0">
      <alignment horizontal="center" vertical="center" wrapText="1"/>
    </xf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>
      <alignment horizontal="left"/>
    </xf>
    <xf numFmtId="0" fontId="1" fillId="0" borderId="0"/>
    <xf numFmtId="0" fontId="12" fillId="0" borderId="0"/>
    <xf numFmtId="0" fontId="12" fillId="0" borderId="0"/>
    <xf numFmtId="0" fontId="12" fillId="0" borderId="0"/>
    <xf numFmtId="0" fontId="18" fillId="0" borderId="0"/>
    <xf numFmtId="0" fontId="28" fillId="0" borderId="0" applyAlignment="0">
      <alignment vertical="top" wrapText="1"/>
      <protection locked="0"/>
    </xf>
    <xf numFmtId="0" fontId="15" fillId="0" borderId="0"/>
    <xf numFmtId="0" fontId="12" fillId="0" borderId="0"/>
    <xf numFmtId="0" fontId="12" fillId="0" borderId="0"/>
    <xf numFmtId="169" fontId="12" fillId="0" borderId="0">
      <alignment vertical="center"/>
    </xf>
    <xf numFmtId="169" fontId="12" fillId="0" borderId="0">
      <alignment vertical="center"/>
    </xf>
    <xf numFmtId="169" fontId="12" fillId="0" borderId="0">
      <alignment vertical="center"/>
    </xf>
    <xf numFmtId="169" fontId="12" fillId="0" borderId="0">
      <alignment vertical="center"/>
    </xf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" fillId="0" borderId="0"/>
    <xf numFmtId="0" fontId="1" fillId="0" borderId="0"/>
    <xf numFmtId="0" fontId="39" fillId="0" borderId="0">
      <protection locked="0"/>
    </xf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 applyAlignment="0">
      <alignment vertical="top" wrapText="1"/>
      <protection locked="0"/>
    </xf>
    <xf numFmtId="0" fontId="5" fillId="0" borderId="10">
      <alignment horizontal="center" vertical="center" wrapText="1"/>
    </xf>
    <xf numFmtId="171" fontId="12" fillId="0" borderId="0">
      <alignment horizontal="center" vertical="center"/>
    </xf>
    <xf numFmtId="171" fontId="12" fillId="0" borderId="0">
      <alignment horizontal="center" vertical="center"/>
    </xf>
    <xf numFmtId="9" fontId="15" fillId="0" borderId="0" applyFill="0" applyBorder="0" applyAlignment="0" applyProtection="0"/>
    <xf numFmtId="0" fontId="15" fillId="0" borderId="0"/>
    <xf numFmtId="0" fontId="12" fillId="0" borderId="0"/>
    <xf numFmtId="0" fontId="12" fillId="0" borderId="0"/>
    <xf numFmtId="0" fontId="18" fillId="0" borderId="0"/>
    <xf numFmtId="0" fontId="12" fillId="0" borderId="0"/>
    <xf numFmtId="0" fontId="54" fillId="0" borderId="0" applyAlignment="0">
      <alignment vertical="top" wrapText="1"/>
      <protection locked="0"/>
    </xf>
    <xf numFmtId="0" fontId="57" fillId="0" borderId="0"/>
    <xf numFmtId="0" fontId="12" fillId="0" borderId="0"/>
  </cellStyleXfs>
  <cellXfs count="259">
    <xf numFmtId="0" fontId="0" fillId="0" borderId="0" xfId="0"/>
    <xf numFmtId="0" fontId="3" fillId="0" borderId="0" xfId="2" applyFont="1" applyAlignment="1" applyProtection="1">
      <alignment horizontal="left"/>
    </xf>
    <xf numFmtId="167" fontId="5" fillId="0" borderId="6" xfId="2" applyNumberFormat="1" applyFont="1" applyBorder="1" applyAlignment="1" applyProtection="1">
      <alignment horizontal="center" vertical="center"/>
    </xf>
    <xf numFmtId="167" fontId="5" fillId="0" borderId="7" xfId="2" applyNumberFormat="1" applyFont="1" applyBorder="1" applyAlignment="1" applyProtection="1">
      <alignment horizontal="center" vertical="center"/>
    </xf>
    <xf numFmtId="167" fontId="5" fillId="0" borderId="8" xfId="2" applyNumberFormat="1" applyFont="1" applyBorder="1" applyAlignment="1" applyProtection="1">
      <alignment horizontal="center" vertical="center"/>
    </xf>
    <xf numFmtId="0" fontId="20" fillId="0" borderId="2" xfId="2" applyFont="1" applyBorder="1" applyAlignment="1" applyProtection="1">
      <alignment horizontal="center" vertical="center"/>
    </xf>
    <xf numFmtId="0" fontId="20" fillId="0" borderId="2" xfId="2" applyFont="1" applyBorder="1" applyAlignment="1" applyProtection="1">
      <alignment horizontal="left" vertical="center"/>
    </xf>
    <xf numFmtId="0" fontId="22" fillId="0" borderId="2" xfId="2" applyFont="1" applyBorder="1" applyAlignment="1" applyProtection="1">
      <alignment horizontal="left" vertical="center"/>
    </xf>
    <xf numFmtId="0" fontId="5" fillId="0" borderId="0" xfId="2" applyFont="1" applyAlignment="1" applyProtection="1">
      <alignment horizontal="left"/>
    </xf>
    <xf numFmtId="0" fontId="33" fillId="0" borderId="0" xfId="2" applyFont="1" applyAlignment="1" applyProtection="1">
      <alignment horizontal="center"/>
    </xf>
    <xf numFmtId="0" fontId="6" fillId="2" borderId="1" xfId="2" applyFont="1" applyFill="1" applyBorder="1" applyAlignment="1" applyProtection="1">
      <alignment horizontal="center" vertical="center" wrapText="1"/>
    </xf>
    <xf numFmtId="0" fontId="5" fillId="0" borderId="0" xfId="41" applyFont="1" applyAlignment="1" applyProtection="1">
      <alignment horizontal="left"/>
    </xf>
    <xf numFmtId="0" fontId="3" fillId="0" borderId="0" xfId="41" applyFont="1" applyAlignment="1" applyProtection="1">
      <alignment horizontal="left"/>
    </xf>
    <xf numFmtId="0" fontId="28" fillId="0" borderId="0" xfId="41" applyAlignment="1" applyProtection="1"/>
    <xf numFmtId="0" fontId="33" fillId="0" borderId="0" xfId="41" applyFont="1" applyAlignment="1" applyProtection="1">
      <alignment horizontal="center" vertical="center"/>
    </xf>
    <xf numFmtId="0" fontId="46" fillId="0" borderId="2" xfId="2" applyFont="1" applyBorder="1" applyAlignment="1" applyProtection="1">
      <alignment horizontal="left" vertical="center"/>
    </xf>
    <xf numFmtId="0" fontId="12" fillId="0" borderId="11" xfId="2" applyFont="1" applyBorder="1" applyAlignment="1" applyProtection="1">
      <alignment horizontal="center" vertical="center" wrapText="1"/>
    </xf>
    <xf numFmtId="0" fontId="12" fillId="0" borderId="12" xfId="2" applyFont="1" applyBorder="1" applyAlignment="1" applyProtection="1">
      <alignment horizontal="center" vertical="center" wrapText="1"/>
    </xf>
    <xf numFmtId="0" fontId="12" fillId="0" borderId="13" xfId="2" applyFont="1" applyBorder="1" applyAlignment="1" applyProtection="1">
      <alignment horizontal="center" vertical="center" wrapText="1"/>
    </xf>
    <xf numFmtId="0" fontId="21" fillId="0" borderId="2" xfId="2" applyFont="1" applyBorder="1" applyAlignment="1" applyProtection="1">
      <alignment horizontal="center" vertical="center"/>
    </xf>
    <xf numFmtId="0" fontId="21" fillId="0" borderId="2" xfId="2" applyFont="1" applyBorder="1" applyAlignment="1" applyProtection="1">
      <alignment horizontal="left" vertical="center"/>
    </xf>
    <xf numFmtId="0" fontId="49" fillId="0" borderId="2" xfId="2" applyFont="1" applyBorder="1" applyAlignment="1" applyProtection="1">
      <alignment horizontal="center" vertical="center"/>
    </xf>
    <xf numFmtId="0" fontId="49" fillId="0" borderId="2" xfId="2" applyFont="1" applyBorder="1" applyAlignment="1" applyProtection="1">
      <alignment horizontal="left" vertical="center"/>
    </xf>
    <xf numFmtId="4" fontId="20" fillId="0" borderId="2" xfId="2" applyNumberFormat="1" applyFont="1" applyBorder="1" applyAlignment="1" applyProtection="1">
      <alignment horizontal="right" vertical="center"/>
    </xf>
    <xf numFmtId="4" fontId="21" fillId="0" borderId="2" xfId="2" applyNumberFormat="1" applyFont="1" applyBorder="1" applyAlignment="1" applyProtection="1">
      <alignment horizontal="right" vertical="center"/>
    </xf>
    <xf numFmtId="4" fontId="49" fillId="0" borderId="2" xfId="2" applyNumberFormat="1" applyFont="1" applyBorder="1" applyAlignment="1" applyProtection="1">
      <alignment horizontal="right" vertical="center"/>
    </xf>
    <xf numFmtId="4" fontId="46" fillId="0" borderId="2" xfId="2" applyNumberFormat="1" applyFont="1" applyBorder="1" applyAlignment="1" applyProtection="1">
      <alignment horizontal="right" vertical="center"/>
    </xf>
    <xf numFmtId="0" fontId="2" fillId="0" borderId="0" xfId="10" applyFont="1" applyAlignment="1" applyProtection="1">
      <alignment horizontal="left"/>
    </xf>
    <xf numFmtId="0" fontId="4" fillId="0" borderId="0" xfId="2" applyFont="1" applyAlignment="1" applyProtection="1">
      <alignment horizontal="left"/>
    </xf>
    <xf numFmtId="0" fontId="28" fillId="0" borderId="0" xfId="41" applyAlignment="1" applyProtection="1">
      <alignment vertical="center"/>
    </xf>
    <xf numFmtId="0" fontId="2" fillId="0" borderId="0" xfId="84" applyFont="1" applyAlignment="1" applyProtection="1">
      <alignment horizontal="left"/>
    </xf>
    <xf numFmtId="0" fontId="3" fillId="0" borderId="0" xfId="84" applyFont="1" applyAlignment="1" applyProtection="1">
      <alignment horizontal="left"/>
    </xf>
    <xf numFmtId="0" fontId="3" fillId="2" borderId="0" xfId="84" applyFont="1" applyFill="1" applyAlignment="1" applyProtection="1">
      <alignment horizontal="left"/>
    </xf>
    <xf numFmtId="0" fontId="18" fillId="2" borderId="0" xfId="84" applyFill="1" applyAlignment="1" applyProtection="1">
      <alignment horizontal="left" vertical="top"/>
    </xf>
    <xf numFmtId="0" fontId="18" fillId="0" borderId="0" xfId="84" applyAlignment="1" applyProtection="1">
      <alignment horizontal="left" vertical="top"/>
    </xf>
    <xf numFmtId="0" fontId="0" fillId="0" borderId="0" xfId="0" applyAlignment="1" applyProtection="1">
      <alignment wrapText="1"/>
    </xf>
    <xf numFmtId="0" fontId="18" fillId="0" borderId="0" xfId="84" applyProtection="1"/>
    <xf numFmtId="0" fontId="9" fillId="0" borderId="0" xfId="2" applyAlignment="1" applyProtection="1">
      <alignment vertical="top"/>
    </xf>
    <xf numFmtId="37" fontId="9" fillId="0" borderId="0" xfId="2" applyNumberFormat="1" applyAlignment="1" applyProtection="1">
      <alignment horizontal="right" vertical="top"/>
    </xf>
    <xf numFmtId="0" fontId="9" fillId="0" borderId="0" xfId="2" applyAlignment="1" applyProtection="1">
      <alignment horizontal="left" vertical="top" wrapText="1"/>
    </xf>
    <xf numFmtId="4" fontId="9" fillId="0" borderId="0" xfId="2" applyNumberFormat="1" applyAlignment="1" applyProtection="1">
      <alignment horizontal="left" vertical="top" wrapText="1"/>
    </xf>
    <xf numFmtId="0" fontId="9" fillId="0" borderId="0" xfId="2" applyAlignment="1" applyProtection="1">
      <alignment horizontal="left" vertical="top"/>
    </xf>
    <xf numFmtId="0" fontId="28" fillId="0" borderId="0" xfId="41" applyAlignment="1" applyProtection="1">
      <alignment horizontal="left" vertical="top"/>
    </xf>
    <xf numFmtId="0" fontId="4" fillId="0" borderId="0" xfId="0" applyFont="1" applyAlignment="1" applyProtection="1">
      <alignment horizontal="left"/>
    </xf>
    <xf numFmtId="0" fontId="5" fillId="0" borderId="0" xfId="40" applyFont="1" applyAlignment="1" applyProtection="1">
      <alignment horizontal="left"/>
    </xf>
    <xf numFmtId="0" fontId="30" fillId="0" borderId="0" xfId="2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/>
    </xf>
    <xf numFmtId="0" fontId="40" fillId="0" borderId="0" xfId="2" applyFont="1" applyAlignment="1" applyProtection="1">
      <alignment horizontal="left" vertical="center"/>
    </xf>
    <xf numFmtId="0" fontId="31" fillId="0" borderId="0" xfId="2" applyFont="1" applyAlignment="1" applyProtection="1">
      <alignment horizontal="left" vertical="top"/>
    </xf>
    <xf numFmtId="37" fontId="4" fillId="2" borderId="9" xfId="2" applyNumberFormat="1" applyFont="1" applyFill="1" applyBorder="1" applyAlignment="1" applyProtection="1">
      <alignment horizontal="right"/>
    </xf>
    <xf numFmtId="0" fontId="4" fillId="2" borderId="9" xfId="2" applyFont="1" applyFill="1" applyBorder="1" applyAlignment="1" applyProtection="1">
      <alignment horizontal="left" wrapText="1"/>
    </xf>
    <xf numFmtId="165" fontId="4" fillId="2" borderId="9" xfId="2" applyNumberFormat="1" applyFont="1" applyFill="1" applyBorder="1" applyAlignment="1" applyProtection="1">
      <alignment horizontal="right"/>
    </xf>
    <xf numFmtId="4" fontId="4" fillId="2" borderId="9" xfId="2" applyNumberFormat="1" applyFont="1" applyFill="1" applyBorder="1" applyAlignment="1" applyProtection="1">
      <alignment horizontal="right"/>
    </xf>
    <xf numFmtId="0" fontId="9" fillId="2" borderId="9" xfId="2" applyFill="1" applyBorder="1" applyAlignment="1" applyProtection="1">
      <alignment horizontal="left" vertical="top"/>
    </xf>
    <xf numFmtId="0" fontId="44" fillId="0" borderId="0" xfId="2" applyFont="1" applyAlignment="1" applyProtection="1">
      <alignment horizontal="left" vertical="center"/>
    </xf>
    <xf numFmtId="37" fontId="4" fillId="0" borderId="2" xfId="0" applyNumberFormat="1" applyFont="1" applyBorder="1" applyAlignment="1" applyProtection="1">
      <alignment horizontal="right"/>
    </xf>
    <xf numFmtId="0" fontId="4" fillId="0" borderId="2" xfId="0" applyFont="1" applyBorder="1" applyAlignment="1" applyProtection="1">
      <alignment horizontal="left" wrapText="1"/>
    </xf>
    <xf numFmtId="0" fontId="4" fillId="0" borderId="2" xfId="2" applyFont="1" applyBorder="1" applyAlignment="1" applyProtection="1">
      <alignment horizontal="left" wrapText="1"/>
    </xf>
    <xf numFmtId="2" fontId="4" fillId="0" borderId="2" xfId="2" applyNumberFormat="1" applyFont="1" applyBorder="1" applyAlignment="1" applyProtection="1">
      <alignment horizontal="right"/>
    </xf>
    <xf numFmtId="4" fontId="4" fillId="0" borderId="2" xfId="2" applyNumberFormat="1" applyFont="1" applyBorder="1" applyAlignment="1" applyProtection="1">
      <alignment horizontal="right"/>
    </xf>
    <xf numFmtId="0" fontId="0" fillId="0" borderId="2" xfId="0" applyBorder="1" applyAlignment="1" applyProtection="1">
      <alignment horizontal="left" vertical="top"/>
    </xf>
    <xf numFmtId="0" fontId="0" fillId="0" borderId="14" xfId="0" applyBorder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1" fontId="5" fillId="0" borderId="2" xfId="0" applyNumberFormat="1" applyFont="1" applyBorder="1" applyAlignment="1" applyProtection="1">
      <alignment horizontal="right"/>
    </xf>
    <xf numFmtId="49" fontId="5" fillId="0" borderId="2" xfId="0" applyNumberFormat="1" applyFont="1" applyBorder="1" applyAlignment="1" applyProtection="1">
      <alignment horizontal="left" wrapText="1"/>
    </xf>
    <xf numFmtId="0" fontId="5" fillId="0" borderId="2" xfId="0" applyFont="1" applyBorder="1" applyAlignment="1" applyProtection="1">
      <alignment horizontal="left" wrapText="1"/>
    </xf>
    <xf numFmtId="2" fontId="5" fillId="0" borderId="2" xfId="0" applyNumberFormat="1" applyFont="1" applyBorder="1" applyProtection="1"/>
    <xf numFmtId="4" fontId="5" fillId="0" borderId="2" xfId="0" applyNumberFormat="1" applyFont="1" applyBorder="1" applyAlignment="1" applyProtection="1">
      <alignment horizontal="right"/>
    </xf>
    <xf numFmtId="39" fontId="5" fillId="0" borderId="2" xfId="40" applyNumberFormat="1" applyFont="1" applyBorder="1" applyAlignment="1" applyProtection="1">
      <alignment horizontal="center"/>
    </xf>
    <xf numFmtId="0" fontId="25" fillId="0" borderId="14" xfId="0" applyFont="1" applyBorder="1" applyAlignment="1" applyProtection="1">
      <alignment horizontal="left" vertical="center"/>
    </xf>
    <xf numFmtId="0" fontId="58" fillId="0" borderId="0" xfId="0" applyFont="1" applyAlignment="1" applyProtection="1">
      <alignment horizontal="left" vertical="center"/>
    </xf>
    <xf numFmtId="1" fontId="4" fillId="0" borderId="2" xfId="0" applyNumberFormat="1" applyFont="1" applyBorder="1" applyAlignment="1" applyProtection="1">
      <alignment horizontal="right"/>
    </xf>
    <xf numFmtId="0" fontId="7" fillId="0" borderId="2" xfId="0" applyFont="1" applyBorder="1" applyAlignment="1" applyProtection="1">
      <alignment horizontal="left" wrapText="1"/>
    </xf>
    <xf numFmtId="4" fontId="4" fillId="0" borderId="2" xfId="0" applyNumberFormat="1" applyFont="1" applyBorder="1" applyAlignment="1" applyProtection="1">
      <alignment horizontal="right"/>
    </xf>
    <xf numFmtId="0" fontId="0" fillId="0" borderId="2" xfId="0" applyBorder="1" applyAlignment="1" applyProtection="1">
      <alignment vertical="top"/>
    </xf>
    <xf numFmtId="0" fontId="41" fillId="0" borderId="14" xfId="0" applyFont="1" applyBorder="1" applyAlignment="1" applyProtection="1">
      <alignment horizontal="left" vertical="center"/>
    </xf>
    <xf numFmtId="2" fontId="7" fillId="0" borderId="2" xfId="0" applyNumberFormat="1" applyFont="1" applyBorder="1" applyAlignment="1" applyProtection="1">
      <alignment horizontal="right"/>
    </xf>
    <xf numFmtId="0" fontId="29" fillId="0" borderId="14" xfId="2" applyFont="1" applyBorder="1" applyAlignment="1" applyProtection="1">
      <alignment horizontal="left" vertical="center"/>
    </xf>
    <xf numFmtId="0" fontId="29" fillId="0" borderId="0" xfId="2" applyFont="1" applyAlignment="1" applyProtection="1">
      <alignment horizontal="left" vertical="center"/>
    </xf>
    <xf numFmtId="37" fontId="5" fillId="0" borderId="2" xfId="41" applyNumberFormat="1" applyFont="1" applyBorder="1" applyAlignment="1" applyProtection="1">
      <alignment horizontal="right"/>
    </xf>
    <xf numFmtId="49" fontId="5" fillId="0" borderId="2" xfId="41" applyNumberFormat="1" applyFont="1" applyBorder="1" applyAlignment="1" applyProtection="1">
      <alignment horizontal="left" wrapText="1"/>
    </xf>
    <xf numFmtId="0" fontId="5" fillId="0" borderId="2" xfId="41" applyFont="1" applyBorder="1" applyAlignment="1" applyProtection="1">
      <alignment horizontal="left" wrapText="1"/>
    </xf>
    <xf numFmtId="2" fontId="5" fillId="0" borderId="2" xfId="41" applyNumberFormat="1" applyFont="1" applyBorder="1" applyAlignment="1" applyProtection="1">
      <alignment horizontal="right"/>
    </xf>
    <xf numFmtId="39" fontId="5" fillId="0" borderId="2" xfId="41" applyNumberFormat="1" applyFont="1" applyBorder="1" applyAlignment="1" applyProtection="1">
      <alignment horizontal="right"/>
    </xf>
    <xf numFmtId="0" fontId="58" fillId="0" borderId="14" xfId="0" applyFont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2" fontId="19" fillId="0" borderId="2" xfId="41" applyNumberFormat="1" applyFont="1" applyBorder="1" applyAlignment="1" applyProtection="1">
      <alignment horizontal="right" wrapText="1"/>
    </xf>
    <xf numFmtId="39" fontId="4" fillId="0" borderId="2" xfId="0" applyNumberFormat="1" applyFont="1" applyBorder="1" applyAlignment="1" applyProtection="1">
      <alignment horizontal="right"/>
    </xf>
    <xf numFmtId="0" fontId="0" fillId="0" borderId="14" xfId="0" applyBorder="1" applyAlignment="1" applyProtection="1">
      <alignment horizontal="left" vertical="center"/>
    </xf>
    <xf numFmtId="2" fontId="4" fillId="0" borderId="2" xfId="0" applyNumberFormat="1" applyFont="1" applyBorder="1" applyAlignment="1" applyProtection="1">
      <alignment horizontal="right"/>
    </xf>
    <xf numFmtId="1" fontId="5" fillId="0" borderId="2" xfId="40" applyNumberFormat="1" applyFont="1" applyBorder="1" applyAlignment="1" applyProtection="1">
      <alignment horizontal="right"/>
    </xf>
    <xf numFmtId="49" fontId="5" fillId="0" borderId="2" xfId="40" applyNumberFormat="1" applyFont="1" applyBorder="1" applyAlignment="1" applyProtection="1">
      <alignment horizontal="left" wrapText="1"/>
    </xf>
    <xf numFmtId="0" fontId="5" fillId="0" borderId="2" xfId="85" applyFont="1" applyBorder="1" applyAlignment="1" applyProtection="1">
      <alignment horizontal="left"/>
    </xf>
    <xf numFmtId="0" fontId="5" fillId="0" borderId="2" xfId="40" applyFont="1" applyBorder="1" applyAlignment="1" applyProtection="1">
      <alignment horizontal="left" wrapText="1"/>
    </xf>
    <xf numFmtId="2" fontId="5" fillId="0" borderId="2" xfId="40" applyNumberFormat="1" applyFont="1" applyBorder="1" applyAlignment="1" applyProtection="1">
      <alignment horizontal="right"/>
    </xf>
    <xf numFmtId="4" fontId="5" fillId="0" borderId="2" xfId="40" applyNumberFormat="1" applyFont="1" applyBorder="1" applyAlignment="1" applyProtection="1">
      <alignment horizontal="right"/>
    </xf>
    <xf numFmtId="0" fontId="28" fillId="0" borderId="14" xfId="40" applyFont="1" applyBorder="1" applyAlignment="1" applyProtection="1">
      <alignment vertical="top"/>
    </xf>
    <xf numFmtId="0" fontId="28" fillId="0" borderId="0" xfId="40" applyFont="1" applyAlignment="1" applyProtection="1">
      <alignment vertical="top"/>
    </xf>
    <xf numFmtId="0" fontId="19" fillId="0" borderId="2" xfId="40" applyFont="1" applyBorder="1" applyAlignment="1" applyProtection="1">
      <alignment horizontal="left" wrapText="1"/>
    </xf>
    <xf numFmtId="2" fontId="7" fillId="0" borderId="2" xfId="40" applyNumberFormat="1" applyFont="1" applyBorder="1" applyAlignment="1" applyProtection="1">
      <alignment horizontal="right" wrapText="1"/>
    </xf>
    <xf numFmtId="0" fontId="26" fillId="0" borderId="14" xfId="40" applyFont="1" applyBorder="1" applyAlignment="1" applyProtection="1">
      <alignment horizontal="left" vertical="top"/>
    </xf>
    <xf numFmtId="1" fontId="8" fillId="0" borderId="2" xfId="40" applyNumberFormat="1" applyFont="1" applyBorder="1" applyAlignment="1" applyProtection="1">
      <alignment horizontal="right"/>
    </xf>
    <xf numFmtId="0" fontId="8" fillId="0" borderId="2" xfId="40" applyFont="1" applyBorder="1" applyAlignment="1" applyProtection="1">
      <alignment horizontal="left" wrapText="1"/>
    </xf>
    <xf numFmtId="4" fontId="8" fillId="0" borderId="2" xfId="40" applyNumberFormat="1" applyFont="1" applyBorder="1" applyAlignment="1" applyProtection="1">
      <alignment horizontal="right"/>
    </xf>
    <xf numFmtId="0" fontId="28" fillId="0" borderId="2" xfId="40" applyFont="1" applyBorder="1" applyAlignment="1" applyProtection="1">
      <alignment horizontal="left" vertical="top"/>
    </xf>
    <xf numFmtId="0" fontId="28" fillId="0" borderId="14" xfId="40" applyFont="1" applyBorder="1" applyAlignment="1" applyProtection="1">
      <alignment horizontal="left" vertical="top"/>
    </xf>
    <xf numFmtId="0" fontId="28" fillId="0" borderId="0" xfId="40" applyFont="1" applyAlignment="1" applyProtection="1">
      <alignment horizontal="left" vertical="top"/>
    </xf>
    <xf numFmtId="2" fontId="5" fillId="0" borderId="2" xfId="0" applyNumberFormat="1" applyFont="1" applyBorder="1" applyAlignment="1" applyProtection="1">
      <alignment horizontal="right"/>
    </xf>
    <xf numFmtId="0" fontId="51" fillId="0" borderId="14" xfId="40" applyFont="1" applyBorder="1" applyAlignment="1" applyProtection="1">
      <alignment horizontal="left" vertical="center"/>
    </xf>
    <xf numFmtId="0" fontId="19" fillId="0" borderId="2" xfId="0" applyFont="1" applyBorder="1" applyAlignment="1" applyProtection="1">
      <alignment horizontal="left" wrapText="1"/>
    </xf>
    <xf numFmtId="2" fontId="19" fillId="0" borderId="2" xfId="0" applyNumberFormat="1" applyFont="1" applyBorder="1" applyAlignment="1" applyProtection="1">
      <alignment horizontal="right" wrapText="1"/>
    </xf>
    <xf numFmtId="39" fontId="5" fillId="0" borderId="2" xfId="0" applyNumberFormat="1" applyFont="1" applyBorder="1" applyAlignment="1" applyProtection="1">
      <alignment horizontal="center"/>
    </xf>
    <xf numFmtId="2" fontId="42" fillId="0" borderId="14" xfId="0" applyNumberFormat="1" applyFont="1" applyBorder="1" applyAlignment="1" applyProtection="1">
      <alignment horizontal="left" vertical="center"/>
    </xf>
    <xf numFmtId="0" fontId="5" fillId="0" borderId="2" xfId="40" applyFont="1" applyBorder="1" applyAlignment="1" applyProtection="1">
      <alignment horizontal="left"/>
    </xf>
    <xf numFmtId="0" fontId="5" fillId="0" borderId="2" xfId="40" applyFont="1" applyBorder="1" applyAlignment="1" applyProtection="1">
      <alignment horizontal="left" shrinkToFit="1"/>
    </xf>
    <xf numFmtId="4" fontId="5" fillId="0" borderId="2" xfId="40" applyNumberFormat="1" applyFont="1" applyBorder="1" applyAlignment="1" applyProtection="1">
      <alignment horizontal="right" shrinkToFit="1"/>
    </xf>
    <xf numFmtId="0" fontId="26" fillId="0" borderId="14" xfId="40" applyFont="1" applyBorder="1" applyAlignment="1" applyProtection="1">
      <alignment vertical="center"/>
    </xf>
    <xf numFmtId="2" fontId="29" fillId="0" borderId="14" xfId="40" applyNumberFormat="1" applyFont="1" applyBorder="1" applyAlignment="1" applyProtection="1">
      <alignment horizontal="left" vertical="center"/>
    </xf>
    <xf numFmtId="0" fontId="59" fillId="0" borderId="0" xfId="0" applyFont="1" applyAlignment="1" applyProtection="1">
      <alignment horizontal="left" vertical="center"/>
    </xf>
    <xf numFmtId="0" fontId="62" fillId="0" borderId="14" xfId="0" applyFont="1" applyBorder="1" applyAlignment="1" applyProtection="1">
      <alignment horizontal="left" vertical="center"/>
    </xf>
    <xf numFmtId="0" fontId="7" fillId="0" borderId="2" xfId="18" applyFont="1" applyBorder="1" applyAlignment="1" applyProtection="1">
      <alignment horizontal="left" vertical="center" wrapText="1"/>
    </xf>
    <xf numFmtId="0" fontId="18" fillId="0" borderId="0" xfId="40" applyAlignment="1" applyProtection="1">
      <alignment horizontal="left" vertical="top"/>
    </xf>
    <xf numFmtId="0" fontId="7" fillId="0" borderId="2" xfId="40" applyFont="1" applyBorder="1" applyAlignment="1" applyProtection="1">
      <alignment horizontal="left" wrapText="1"/>
    </xf>
    <xf numFmtId="2" fontId="7" fillId="0" borderId="2" xfId="40" applyNumberFormat="1" applyFont="1" applyBorder="1" applyAlignment="1" applyProtection="1">
      <alignment horizontal="right"/>
    </xf>
    <xf numFmtId="0" fontId="18" fillId="0" borderId="2" xfId="40" applyBorder="1" applyAlignment="1" applyProtection="1">
      <alignment vertical="top"/>
    </xf>
    <xf numFmtId="0" fontId="29" fillId="0" borderId="14" xfId="40" applyFont="1" applyBorder="1" applyAlignment="1" applyProtection="1">
      <alignment horizontal="left" vertical="center"/>
    </xf>
    <xf numFmtId="4" fontId="5" fillId="0" borderId="2" xfId="40" applyNumberFormat="1" applyFont="1" applyBorder="1" applyAlignment="1" applyProtection="1">
      <alignment shrinkToFit="1"/>
    </xf>
    <xf numFmtId="0" fontId="27" fillId="0" borderId="14" xfId="40" applyFont="1" applyBorder="1" applyAlignment="1" applyProtection="1">
      <alignment horizontal="left" vertical="center"/>
    </xf>
    <xf numFmtId="0" fontId="26" fillId="0" borderId="0" xfId="40" applyFont="1" applyAlignment="1" applyProtection="1">
      <alignment horizontal="center" vertical="center"/>
    </xf>
    <xf numFmtId="0" fontId="18" fillId="0" borderId="0" xfId="40" applyAlignment="1" applyProtection="1">
      <alignment horizontal="right" vertical="center"/>
    </xf>
    <xf numFmtId="0" fontId="18" fillId="0" borderId="0" xfId="40" applyAlignment="1" applyProtection="1">
      <alignment horizontal="center" vertical="center"/>
    </xf>
    <xf numFmtId="0" fontId="18" fillId="0" borderId="14" xfId="40" applyBorder="1" applyAlignment="1" applyProtection="1">
      <alignment horizontal="left" vertical="top"/>
    </xf>
    <xf numFmtId="0" fontId="27" fillId="0" borderId="0" xfId="40" applyFont="1" applyAlignment="1" applyProtection="1">
      <alignment horizontal="center" vertical="center"/>
    </xf>
    <xf numFmtId="0" fontId="27" fillId="0" borderId="0" xfId="40" applyFont="1" applyAlignment="1" applyProtection="1">
      <alignment horizontal="left" vertical="center"/>
    </xf>
    <xf numFmtId="39" fontId="5" fillId="0" borderId="2" xfId="40" applyNumberFormat="1" applyFont="1" applyBorder="1" applyAlignment="1" applyProtection="1">
      <alignment horizontal="right" vertical="center"/>
    </xf>
    <xf numFmtId="0" fontId="56" fillId="0" borderId="0" xfId="40" applyFont="1" applyAlignment="1" applyProtection="1">
      <alignment horizontal="left" vertical="center"/>
    </xf>
    <xf numFmtId="0" fontId="18" fillId="0" borderId="0" xfId="40" applyAlignment="1" applyProtection="1">
      <alignment horizontal="left" vertical="center"/>
    </xf>
    <xf numFmtId="1" fontId="8" fillId="0" borderId="2" xfId="0" applyNumberFormat="1" applyFont="1" applyBorder="1" applyAlignment="1" applyProtection="1">
      <alignment horizontal="right"/>
    </xf>
    <xf numFmtId="49" fontId="8" fillId="0" borderId="2" xfId="0" applyNumberFormat="1" applyFont="1" applyBorder="1" applyAlignment="1" applyProtection="1">
      <alignment horizontal="left" wrapText="1"/>
    </xf>
    <xf numFmtId="0" fontId="8" fillId="0" borderId="2" xfId="0" applyFont="1" applyBorder="1" applyAlignment="1" applyProtection="1">
      <alignment horizontal="left" wrapText="1"/>
    </xf>
    <xf numFmtId="37" fontId="5" fillId="0" borderId="2" xfId="6" applyNumberFormat="1" applyFont="1" applyBorder="1" applyAlignment="1" applyProtection="1">
      <alignment horizontal="right"/>
    </xf>
    <xf numFmtId="49" fontId="5" fillId="0" borderId="2" xfId="6" applyNumberFormat="1" applyFont="1" applyBorder="1" applyAlignment="1" applyProtection="1">
      <alignment horizontal="left" wrapText="1"/>
    </xf>
    <xf numFmtId="0" fontId="5" fillId="0" borderId="2" xfId="6" applyFont="1" applyBorder="1" applyAlignment="1" applyProtection="1">
      <alignment horizontal="left" wrapText="1"/>
    </xf>
    <xf numFmtId="166" fontId="5" fillId="0" borderId="2" xfId="6" applyNumberFormat="1" applyFont="1" applyBorder="1" applyAlignment="1" applyProtection="1">
      <alignment horizontal="right"/>
    </xf>
    <xf numFmtId="39" fontId="5" fillId="0" borderId="2" xfId="6" applyNumberFormat="1" applyFont="1" applyBorder="1" applyAlignment="1" applyProtection="1">
      <alignment horizontal="right"/>
    </xf>
    <xf numFmtId="0" fontId="60" fillId="0" borderId="0" xfId="0" applyFont="1" applyAlignment="1" applyProtection="1">
      <alignment horizontal="left" vertical="center"/>
    </xf>
    <xf numFmtId="0" fontId="12" fillId="0" borderId="0" xfId="6" applyAlignment="1" applyProtection="1">
      <alignment horizontal="left" vertical="top"/>
    </xf>
    <xf numFmtId="0" fontId="7" fillId="0" borderId="2" xfId="6" applyFont="1" applyBorder="1" applyAlignment="1" applyProtection="1">
      <alignment horizontal="left" wrapText="1"/>
    </xf>
    <xf numFmtId="39" fontId="5" fillId="0" borderId="2" xfId="6" applyNumberFormat="1" applyFont="1" applyBorder="1" applyAlignment="1" applyProtection="1">
      <alignment horizontal="center"/>
    </xf>
    <xf numFmtId="0" fontId="53" fillId="0" borderId="0" xfId="0" applyFont="1" applyAlignment="1" applyProtection="1">
      <alignment horizontal="left" vertical="center"/>
    </xf>
    <xf numFmtId="2" fontId="19" fillId="0" borderId="2" xfId="6" applyNumberFormat="1" applyFont="1" applyBorder="1" applyAlignment="1" applyProtection="1">
      <alignment horizontal="right" wrapText="1"/>
    </xf>
    <xf numFmtId="49" fontId="5" fillId="0" borderId="2" xfId="10" applyNumberFormat="1" applyFont="1" applyBorder="1" applyAlignment="1" applyProtection="1">
      <alignment horizontal="left" wrapText="1"/>
    </xf>
    <xf numFmtId="0" fontId="7" fillId="0" borderId="2" xfId="10" applyFont="1" applyBorder="1" applyAlignment="1" applyProtection="1">
      <alignment horizontal="left" wrapText="1"/>
    </xf>
    <xf numFmtId="0" fontId="60" fillId="0" borderId="14" xfId="0" applyFont="1" applyBorder="1" applyAlignment="1" applyProtection="1">
      <alignment horizontal="left" vertical="center"/>
    </xf>
    <xf numFmtId="0" fontId="27" fillId="0" borderId="14" xfId="0" applyFont="1" applyBorder="1" applyAlignment="1" applyProtection="1">
      <alignment horizontal="left" vertical="center"/>
    </xf>
    <xf numFmtId="2" fontId="7" fillId="0" borderId="2" xfId="10" applyNumberFormat="1" applyFont="1" applyBorder="1" applyAlignment="1" applyProtection="1">
      <alignment horizontal="right"/>
    </xf>
    <xf numFmtId="0" fontId="50" fillId="0" borderId="14" xfId="0" applyFont="1" applyBorder="1" applyAlignment="1" applyProtection="1">
      <alignment horizontal="left" vertical="center"/>
    </xf>
    <xf numFmtId="0" fontId="28" fillId="0" borderId="14" xfId="0" applyFont="1" applyBorder="1" applyAlignment="1" applyProtection="1">
      <alignment horizontal="left" vertical="top"/>
    </xf>
    <xf numFmtId="0" fontId="29" fillId="0" borderId="14" xfId="0" applyFont="1" applyBorder="1" applyAlignment="1" applyProtection="1">
      <alignment horizontal="left" vertical="center"/>
    </xf>
    <xf numFmtId="0" fontId="48" fillId="0" borderId="0" xfId="0" applyFont="1" applyAlignment="1" applyProtection="1">
      <alignment horizontal="left" vertical="top"/>
    </xf>
    <xf numFmtId="0" fontId="28" fillId="0" borderId="0" xfId="40" applyFont="1" applyAlignment="1" applyProtection="1">
      <alignment horizontal="right" vertical="center"/>
    </xf>
    <xf numFmtId="0" fontId="28" fillId="0" borderId="0" xfId="40" applyFont="1" applyAlignment="1" applyProtection="1">
      <alignment horizontal="center" vertical="center"/>
    </xf>
    <xf numFmtId="39" fontId="32" fillId="0" borderId="14" xfId="10" applyNumberFormat="1" applyFont="1" applyBorder="1" applyAlignment="1" applyProtection="1">
      <alignment horizontal="left" vertical="center"/>
    </xf>
    <xf numFmtId="2" fontId="7" fillId="0" borderId="2" xfId="0" applyNumberFormat="1" applyFont="1" applyBorder="1" applyAlignment="1" applyProtection="1">
      <alignment horizontal="right" wrapText="1"/>
    </xf>
    <xf numFmtId="4" fontId="8" fillId="0" borderId="2" xfId="0" applyNumberFormat="1" applyFont="1" applyBorder="1" applyAlignment="1" applyProtection="1">
      <alignment horizontal="right"/>
    </xf>
    <xf numFmtId="4" fontId="0" fillId="0" borderId="0" xfId="0" applyNumberFormat="1" applyAlignment="1" applyProtection="1">
      <alignment vertical="top"/>
    </xf>
    <xf numFmtId="0" fontId="9" fillId="0" borderId="2" xfId="0" applyFont="1" applyBorder="1" applyAlignment="1" applyProtection="1">
      <alignment horizontal="center" vertical="center"/>
    </xf>
    <xf numFmtId="0" fontId="23" fillId="0" borderId="0" xfId="0" applyFont="1" applyAlignment="1" applyProtection="1">
      <alignment vertical="center"/>
    </xf>
    <xf numFmtId="0" fontId="9" fillId="0" borderId="0" xfId="2" applyAlignment="1" applyProtection="1">
      <alignment horizontal="left" vertical="center"/>
    </xf>
    <xf numFmtId="0" fontId="60" fillId="0" borderId="0" xfId="2" applyFont="1" applyAlignment="1" applyProtection="1">
      <alignment horizontal="left" vertical="center"/>
    </xf>
    <xf numFmtId="0" fontId="0" fillId="0" borderId="0" xfId="0" applyAlignment="1" applyProtection="1">
      <alignment vertical="top"/>
    </xf>
    <xf numFmtId="1" fontId="7" fillId="0" borderId="2" xfId="0" applyNumberFormat="1" applyFont="1" applyBorder="1" applyAlignment="1" applyProtection="1">
      <alignment horizontal="right"/>
    </xf>
    <xf numFmtId="4" fontId="7" fillId="0" borderId="2" xfId="0" applyNumberFormat="1" applyFont="1" applyBorder="1" applyAlignment="1" applyProtection="1">
      <alignment horizontal="right"/>
    </xf>
    <xf numFmtId="0" fontId="0" fillId="0" borderId="15" xfId="0" applyBorder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4" fontId="7" fillId="3" borderId="2" xfId="0" applyNumberFormat="1" applyFont="1" applyFill="1" applyBorder="1" applyAlignment="1" applyProtection="1">
      <alignment horizontal="right"/>
    </xf>
    <xf numFmtId="0" fontId="28" fillId="0" borderId="2" xfId="0" applyFont="1" applyBorder="1" applyAlignment="1" applyProtection="1">
      <alignment horizontal="left" vertical="top"/>
    </xf>
    <xf numFmtId="0" fontId="58" fillId="0" borderId="15" xfId="0" applyFont="1" applyBorder="1" applyAlignment="1" applyProtection="1">
      <alignment vertical="top"/>
    </xf>
    <xf numFmtId="0" fontId="0" fillId="0" borderId="15" xfId="0" applyBorder="1" applyAlignment="1" applyProtection="1">
      <alignment vertical="center"/>
    </xf>
    <xf numFmtId="2" fontId="0" fillId="0" borderId="0" xfId="0" applyNumberFormat="1" applyAlignment="1" applyProtection="1">
      <alignment vertical="top"/>
    </xf>
    <xf numFmtId="4" fontId="8" fillId="3" borderId="2" xfId="0" applyNumberFormat="1" applyFont="1" applyFill="1" applyBorder="1" applyAlignment="1" applyProtection="1">
      <alignment horizontal="right"/>
    </xf>
    <xf numFmtId="0" fontId="0" fillId="0" borderId="15" xfId="0" applyBorder="1" applyAlignment="1" applyProtection="1">
      <alignment horizontal="right" vertical="center"/>
    </xf>
    <xf numFmtId="0" fontId="0" fillId="0" borderId="15" xfId="0" applyBorder="1" applyAlignment="1" applyProtection="1">
      <alignment vertical="top"/>
    </xf>
    <xf numFmtId="2" fontId="55" fillId="0" borderId="2" xfId="0" applyNumberFormat="1" applyFont="1" applyBorder="1" applyAlignment="1" applyProtection="1">
      <alignment horizontal="right" wrapText="1"/>
    </xf>
    <xf numFmtId="2" fontId="0" fillId="0" borderId="0" xfId="0" applyNumberFormat="1" applyAlignment="1" applyProtection="1">
      <alignment horizontal="left" vertical="top"/>
    </xf>
    <xf numFmtId="1" fontId="4" fillId="0" borderId="2" xfId="40" applyNumberFormat="1" applyFont="1" applyBorder="1" applyAlignment="1" applyProtection="1">
      <alignment horizontal="right"/>
    </xf>
    <xf numFmtId="0" fontId="4" fillId="0" borderId="2" xfId="40" applyFont="1" applyBorder="1" applyAlignment="1" applyProtection="1">
      <alignment horizontal="left" wrapText="1"/>
    </xf>
    <xf numFmtId="2" fontId="4" fillId="0" borderId="2" xfId="40" applyNumberFormat="1" applyFont="1" applyBorder="1" applyAlignment="1" applyProtection="1">
      <alignment horizontal="right"/>
    </xf>
    <xf numFmtId="4" fontId="4" fillId="0" borderId="2" xfId="40" applyNumberFormat="1" applyFont="1" applyBorder="1" applyAlignment="1" applyProtection="1">
      <alignment horizontal="right"/>
    </xf>
    <xf numFmtId="0" fontId="42" fillId="0" borderId="0" xfId="40" applyFont="1" applyAlignment="1" applyProtection="1">
      <alignment horizontal="left" vertical="center"/>
    </xf>
    <xf numFmtId="0" fontId="26" fillId="0" borderId="0" xfId="40" applyFont="1" applyAlignment="1" applyProtection="1">
      <alignment horizontal="left" vertical="center"/>
    </xf>
    <xf numFmtId="2" fontId="28" fillId="0" borderId="0" xfId="40" applyNumberFormat="1" applyFont="1" applyAlignment="1" applyProtection="1">
      <alignment horizontal="left" vertical="top"/>
    </xf>
    <xf numFmtId="0" fontId="28" fillId="0" borderId="0" xfId="40" applyFont="1" applyProtection="1"/>
    <xf numFmtId="0" fontId="43" fillId="0" borderId="2" xfId="40" applyFont="1" applyBorder="1" applyAlignment="1" applyProtection="1">
      <alignment horizontal="left" wrapText="1"/>
    </xf>
    <xf numFmtId="2" fontId="7" fillId="0" borderId="2" xfId="40" applyNumberFormat="1" applyFont="1" applyBorder="1" applyProtection="1"/>
    <xf numFmtId="4" fontId="43" fillId="0" borderId="2" xfId="40" applyNumberFormat="1" applyFont="1" applyBorder="1" applyAlignment="1" applyProtection="1">
      <alignment horizontal="right"/>
    </xf>
    <xf numFmtId="39" fontId="43" fillId="0" borderId="2" xfId="40" applyNumberFormat="1" applyFont="1" applyBorder="1" applyAlignment="1" applyProtection="1">
      <alignment horizontal="center"/>
    </xf>
    <xf numFmtId="0" fontId="50" fillId="0" borderId="0" xfId="40" applyFont="1" applyAlignment="1" applyProtection="1">
      <alignment vertical="center"/>
    </xf>
    <xf numFmtId="165" fontId="4" fillId="0" borderId="2" xfId="40" applyNumberFormat="1" applyFont="1" applyBorder="1" applyAlignment="1" applyProtection="1">
      <alignment horizontal="right"/>
    </xf>
    <xf numFmtId="0" fontId="52" fillId="0" borderId="14" xfId="40" applyFont="1" applyBorder="1" applyAlignment="1" applyProtection="1">
      <alignment vertical="center"/>
    </xf>
    <xf numFmtId="0" fontId="5" fillId="0" borderId="2" xfId="0" applyFont="1" applyBorder="1" applyAlignment="1" applyProtection="1">
      <alignment horizontal="left"/>
    </xf>
    <xf numFmtId="0" fontId="5" fillId="0" borderId="2" xfId="0" applyFont="1" applyBorder="1" applyAlignment="1" applyProtection="1">
      <alignment horizontal="left" shrinkToFit="1"/>
    </xf>
    <xf numFmtId="4" fontId="5" fillId="0" borderId="2" xfId="0" applyNumberFormat="1" applyFont="1" applyBorder="1" applyAlignment="1" applyProtection="1">
      <alignment shrinkToFit="1"/>
    </xf>
    <xf numFmtId="0" fontId="52" fillId="0" borderId="0" xfId="40" applyFont="1" applyAlignment="1" applyProtection="1">
      <alignment vertical="center"/>
    </xf>
    <xf numFmtId="0" fontId="24" fillId="0" borderId="2" xfId="0" applyFont="1" applyBorder="1" applyAlignment="1" applyProtection="1">
      <alignment horizontal="left"/>
    </xf>
    <xf numFmtId="4" fontId="24" fillId="0" borderId="2" xfId="0" applyNumberFormat="1" applyFont="1" applyBorder="1" applyAlignment="1" applyProtection="1">
      <alignment shrinkToFit="1"/>
    </xf>
    <xf numFmtId="0" fontId="47" fillId="0" borderId="0" xfId="0" applyFont="1" applyAlignment="1" applyProtection="1">
      <alignment horizontal="left" vertical="center"/>
    </xf>
    <xf numFmtId="0" fontId="47" fillId="0" borderId="14" xfId="0" applyFont="1" applyBorder="1" applyAlignment="1" applyProtection="1">
      <alignment horizontal="left" vertical="center"/>
    </xf>
    <xf numFmtId="0" fontId="0" fillId="0" borderId="0" xfId="0" applyAlignment="1" applyProtection="1">
      <alignment horizontal="right" vertical="top"/>
    </xf>
    <xf numFmtId="37" fontId="10" fillId="0" borderId="0" xfId="41" applyNumberFormat="1" applyFont="1" applyAlignment="1" applyProtection="1">
      <alignment horizontal="right"/>
    </xf>
    <xf numFmtId="0" fontId="10" fillId="0" borderId="0" xfId="41" applyFont="1" applyAlignment="1" applyProtection="1">
      <alignment horizontal="left" wrapText="1"/>
    </xf>
    <xf numFmtId="165" fontId="10" fillId="0" borderId="0" xfId="41" applyNumberFormat="1" applyFont="1" applyAlignment="1" applyProtection="1">
      <alignment horizontal="right"/>
    </xf>
    <xf numFmtId="4" fontId="10" fillId="0" borderId="0" xfId="41" applyNumberFormat="1" applyFont="1" applyAlignment="1" applyProtection="1">
      <alignment horizontal="right"/>
    </xf>
    <xf numFmtId="37" fontId="28" fillId="0" borderId="0" xfId="41" applyNumberFormat="1" applyAlignment="1" applyProtection="1">
      <alignment horizontal="right" vertical="top"/>
    </xf>
    <xf numFmtId="0" fontId="28" fillId="0" borderId="0" xfId="41" applyAlignment="1" applyProtection="1">
      <alignment horizontal="left" vertical="top" wrapText="1"/>
    </xf>
    <xf numFmtId="165" fontId="28" fillId="0" borderId="0" xfId="41" applyNumberFormat="1" applyAlignment="1" applyProtection="1">
      <alignment horizontal="right" vertical="top"/>
    </xf>
    <xf numFmtId="4" fontId="28" fillId="0" borderId="0" xfId="41" applyNumberFormat="1" applyAlignment="1" applyProtection="1">
      <alignment horizontal="right" vertical="top"/>
    </xf>
    <xf numFmtId="0" fontId="1" fillId="0" borderId="0" xfId="41" applyFont="1" applyAlignment="1" applyProtection="1">
      <alignment horizontal="left" vertical="top"/>
    </xf>
    <xf numFmtId="0" fontId="4" fillId="0" borderId="3" xfId="41" applyFont="1" applyBorder="1" applyAlignment="1" applyProtection="1">
      <alignment horizontal="left"/>
    </xf>
    <xf numFmtId="0" fontId="8" fillId="0" borderId="4" xfId="41" applyFont="1" applyBorder="1" applyAlignment="1" applyProtection="1">
      <alignment horizontal="center"/>
    </xf>
    <xf numFmtId="165" fontId="8" fillId="0" borderId="4" xfId="41" applyNumberFormat="1" applyFont="1" applyBorder="1" applyAlignment="1" applyProtection="1">
      <alignment horizontal="right"/>
    </xf>
    <xf numFmtId="4" fontId="8" fillId="0" borderId="4" xfId="41" applyNumberFormat="1" applyFont="1" applyBorder="1" applyAlignment="1" applyProtection="1">
      <alignment horizontal="right"/>
    </xf>
    <xf numFmtId="4" fontId="4" fillId="0" borderId="1" xfId="41" applyNumberFormat="1" applyFont="1" applyBorder="1" applyAlignment="1" applyProtection="1">
      <alignment horizontal="right"/>
    </xf>
    <xf numFmtId="4" fontId="28" fillId="0" borderId="0" xfId="41" applyNumberFormat="1" applyAlignment="1" applyProtection="1">
      <alignment horizontal="left" vertical="top"/>
    </xf>
    <xf numFmtId="37" fontId="8" fillId="0" borderId="0" xfId="41" applyNumberFormat="1" applyFont="1" applyAlignment="1" applyProtection="1">
      <alignment horizontal="right"/>
    </xf>
    <xf numFmtId="0" fontId="8" fillId="0" borderId="0" xfId="41" applyFont="1" applyAlignment="1" applyProtection="1">
      <alignment horizontal="left" wrapText="1"/>
    </xf>
    <xf numFmtId="0" fontId="5" fillId="0" borderId="0" xfId="41" applyFont="1" applyAlignment="1" applyProtection="1">
      <alignment horizontal="left" wrapText="1"/>
    </xf>
    <xf numFmtId="0" fontId="8" fillId="0" borderId="0" xfId="41" applyFont="1" applyAlignment="1" applyProtection="1">
      <alignment horizontal="center" wrapText="1"/>
    </xf>
    <xf numFmtId="165" fontId="8" fillId="0" borderId="0" xfId="41" applyNumberFormat="1" applyFont="1" applyAlignment="1" applyProtection="1">
      <alignment horizontal="right"/>
    </xf>
    <xf numFmtId="39" fontId="8" fillId="0" borderId="0" xfId="41" applyNumberFormat="1" applyFont="1" applyAlignment="1" applyProtection="1">
      <alignment horizontal="right"/>
    </xf>
    <xf numFmtId="39" fontId="5" fillId="0" borderId="0" xfId="41" applyNumberFormat="1" applyFont="1" applyAlignment="1" applyProtection="1">
      <alignment horizontal="right"/>
    </xf>
    <xf numFmtId="0" fontId="13" fillId="0" borderId="0" xfId="1" applyFont="1" applyAlignment="1" applyProtection="1">
      <alignment vertical="center"/>
    </xf>
    <xf numFmtId="0" fontId="13" fillId="0" borderId="0" xfId="1" applyFont="1" applyAlignment="1" applyProtection="1">
      <alignment horizontal="center" vertical="center" wrapText="1"/>
    </xf>
    <xf numFmtId="0" fontId="28" fillId="0" borderId="0" xfId="41" applyAlignment="1" applyProtection="1">
      <alignment vertical="top"/>
    </xf>
    <xf numFmtId="166" fontId="28" fillId="0" borderId="0" xfId="41" applyNumberFormat="1" applyAlignment="1" applyProtection="1">
      <alignment vertical="top"/>
    </xf>
    <xf numFmtId="0" fontId="1" fillId="0" borderId="0" xfId="54" applyAlignment="1" applyProtection="1">
      <alignment vertical="top"/>
    </xf>
    <xf numFmtId="165" fontId="9" fillId="0" borderId="0" xfId="2" applyNumberFormat="1" applyAlignment="1" applyProtection="1">
      <alignment horizontal="right" vertical="top"/>
    </xf>
    <xf numFmtId="39" fontId="9" fillId="0" borderId="0" xfId="2" applyNumberFormat="1" applyAlignment="1" applyProtection="1">
      <alignment horizontal="right" vertical="top"/>
    </xf>
    <xf numFmtId="4" fontId="5" fillId="4" borderId="2" xfId="0" applyNumberFormat="1" applyFont="1" applyFill="1" applyBorder="1" applyAlignment="1" applyProtection="1">
      <alignment horizontal="right"/>
      <protection locked="0"/>
    </xf>
    <xf numFmtId="39" fontId="5" fillId="4" borderId="2" xfId="41" applyNumberFormat="1" applyFont="1" applyFill="1" applyBorder="1" applyAlignment="1" applyProtection="1">
      <alignment horizontal="right"/>
      <protection locked="0"/>
    </xf>
    <xf numFmtId="4" fontId="5" fillId="4" borderId="2" xfId="40" applyNumberFormat="1" applyFont="1" applyFill="1" applyBorder="1" applyAlignment="1" applyProtection="1">
      <alignment horizontal="right"/>
      <protection locked="0"/>
    </xf>
    <xf numFmtId="4" fontId="5" fillId="4" borderId="2" xfId="40" applyNumberFormat="1" applyFont="1" applyFill="1" applyBorder="1" applyAlignment="1" applyProtection="1">
      <alignment horizontal="right" shrinkToFit="1"/>
      <protection locked="0"/>
    </xf>
    <xf numFmtId="4" fontId="5" fillId="4" borderId="2" xfId="40" applyNumberFormat="1" applyFont="1" applyFill="1" applyBorder="1" applyAlignment="1" applyProtection="1">
      <alignment shrinkToFit="1"/>
      <protection locked="0"/>
    </xf>
    <xf numFmtId="166" fontId="5" fillId="4" borderId="2" xfId="6" applyNumberFormat="1" applyFont="1" applyFill="1" applyBorder="1" applyAlignment="1" applyProtection="1">
      <alignment horizontal="right"/>
      <protection locked="0"/>
    </xf>
    <xf numFmtId="4" fontId="7" fillId="4" borderId="2" xfId="0" applyNumberFormat="1" applyFont="1" applyFill="1" applyBorder="1" applyAlignment="1" applyProtection="1">
      <alignment horizontal="right"/>
      <protection locked="0"/>
    </xf>
    <xf numFmtId="4" fontId="5" fillId="4" borderId="2" xfId="0" applyNumberFormat="1" applyFont="1" applyFill="1" applyBorder="1" applyAlignment="1" applyProtection="1">
      <alignment shrinkToFit="1"/>
      <protection locked="0"/>
    </xf>
    <xf numFmtId="0" fontId="4" fillId="0" borderId="0" xfId="2" applyFont="1" applyAlignment="1" applyProtection="1">
      <alignment horizontal="left" vertical="center" wrapText="1"/>
    </xf>
    <xf numFmtId="0" fontId="28" fillId="0" borderId="0" xfId="40" applyFont="1" applyAlignment="1" applyProtection="1">
      <alignment horizontal="left" vertical="center" wrapText="1"/>
    </xf>
    <xf numFmtId="0" fontId="4" fillId="0" borderId="0" xfId="2" applyFont="1" applyAlignment="1" applyProtection="1">
      <alignment horizontal="left" wrapText="1"/>
    </xf>
    <xf numFmtId="0" fontId="61" fillId="0" borderId="0" xfId="88" applyFont="1" applyAlignment="1" applyProtection="1">
      <alignment horizontal="left" vertical="center" wrapText="1"/>
    </xf>
    <xf numFmtId="0" fontId="13" fillId="0" borderId="0" xfId="1" applyFont="1" applyAlignment="1" applyProtection="1">
      <alignment vertical="center" wrapText="1"/>
    </xf>
    <xf numFmtId="0" fontId="9" fillId="0" borderId="0" xfId="41" applyFont="1" applyAlignment="1" applyProtection="1">
      <alignment vertical="center" wrapText="1"/>
    </xf>
    <xf numFmtId="0" fontId="0" fillId="0" borderId="0" xfId="0" applyAlignment="1" applyProtection="1">
      <alignment horizontal="left" wrapText="1"/>
    </xf>
    <xf numFmtId="0" fontId="28" fillId="0" borderId="0" xfId="40" applyFont="1" applyAlignment="1" applyProtection="1">
      <alignment horizontal="left" wrapText="1"/>
    </xf>
    <xf numFmtId="37" fontId="4" fillId="0" borderId="3" xfId="41" applyNumberFormat="1" applyFont="1" applyBorder="1" applyAlignment="1" applyProtection="1">
      <alignment horizontal="center"/>
    </xf>
    <xf numFmtId="0" fontId="11" fillId="0" borderId="4" xfId="41" applyFont="1" applyBorder="1" applyAlignment="1" applyProtection="1">
      <alignment horizontal="center"/>
    </xf>
    <xf numFmtId="0" fontId="11" fillId="0" borderId="5" xfId="41" applyFont="1" applyBorder="1" applyAlignment="1" applyProtection="1">
      <alignment horizontal="center"/>
    </xf>
    <xf numFmtId="0" fontId="28" fillId="0" borderId="0" xfId="41" applyAlignment="1" applyProtection="1">
      <alignment vertical="center" wrapText="1"/>
    </xf>
    <xf numFmtId="0" fontId="9" fillId="0" borderId="0" xfId="2" applyAlignment="1" applyProtection="1">
      <alignment vertical="center" wrapText="1"/>
    </xf>
  </cellXfs>
  <cellStyles count="89">
    <cellStyle name="1D čísla" xfId="19"/>
    <cellStyle name="2D čísla" xfId="20"/>
    <cellStyle name="3D čísla" xfId="21"/>
    <cellStyle name="Celá čísla" xfId="22"/>
    <cellStyle name="čárky 2" xfId="23"/>
    <cellStyle name="čárky 2 2" xfId="24"/>
    <cellStyle name="čárky 2 2 2" xfId="25"/>
    <cellStyle name="čárky 2 3" xfId="26"/>
    <cellStyle name="čárky 2 3 2" xfId="27"/>
    <cellStyle name="čárky 3" xfId="28"/>
    <cellStyle name="čárky 3 2" xfId="29"/>
    <cellStyle name="čárky 3 2 2" xfId="30"/>
    <cellStyle name="čárky 4" xfId="31"/>
    <cellStyle name="Hlavička" xfId="32"/>
    <cellStyle name="Hypertextový odkaz 2" xfId="33"/>
    <cellStyle name="Hypertextový odkaz 3" xfId="34"/>
    <cellStyle name="Nadpis listu" xfId="35"/>
    <cellStyle name="Normal_Power Voltage Bill 08.06" xfId="3"/>
    <cellStyle name="Normale_Complete_official_price_list_2007CZ" xfId="4"/>
    <cellStyle name="Normální" xfId="0" builtinId="0"/>
    <cellStyle name="Normální 10" xfId="5"/>
    <cellStyle name="Normální 10 2" xfId="36"/>
    <cellStyle name="normální 11" xfId="37"/>
    <cellStyle name="normální 11 2" xfId="38"/>
    <cellStyle name="Normální 12" xfId="39"/>
    <cellStyle name="Normální 12 2" xfId="85"/>
    <cellStyle name="Normální 13" xfId="40"/>
    <cellStyle name="normální 14" xfId="41"/>
    <cellStyle name="normální 15" xfId="82"/>
    <cellStyle name="normální 16" xfId="84"/>
    <cellStyle name="Normální 17" xfId="86"/>
    <cellStyle name="Normální 2" xfId="2"/>
    <cellStyle name="normální 2 2" xfId="16"/>
    <cellStyle name="normální 2 2 2" xfId="42"/>
    <cellStyle name="normální 2 2 3" xfId="43"/>
    <cellStyle name="normální 2 2 4" xfId="44"/>
    <cellStyle name="Normální 2 3" xfId="45"/>
    <cellStyle name="Normální 2 3 2" xfId="46"/>
    <cellStyle name="Normální 2 4" xfId="47"/>
    <cellStyle name="Normální 2 4 2" xfId="48"/>
    <cellStyle name="normální 2 5" xfId="49"/>
    <cellStyle name="normální 2 6" xfId="50"/>
    <cellStyle name="Normální 2 7" xfId="51"/>
    <cellStyle name="normální 2 8" xfId="52"/>
    <cellStyle name="normální 2 8 2" xfId="53"/>
    <cellStyle name="Normální 3" xfId="6"/>
    <cellStyle name="Normální 3 2" xfId="15"/>
    <cellStyle name="Normální 3 3" xfId="54"/>
    <cellStyle name="Normální 4" xfId="7"/>
    <cellStyle name="Normální 4 10" xfId="55"/>
    <cellStyle name="normální 4 2" xfId="56"/>
    <cellStyle name="Normální 4 3" xfId="57"/>
    <cellStyle name="Normální 4 4" xfId="58"/>
    <cellStyle name="Normální 4 5" xfId="59"/>
    <cellStyle name="Normální 4 6" xfId="60"/>
    <cellStyle name="Normální 4 7" xfId="61"/>
    <cellStyle name="Normální 4 8" xfId="62"/>
    <cellStyle name="Normální 4 9" xfId="63"/>
    <cellStyle name="Normální 5" xfId="8"/>
    <cellStyle name="normální 5 10" xfId="64"/>
    <cellStyle name="normální 5 2" xfId="65"/>
    <cellStyle name="normální 5 3" xfId="66"/>
    <cellStyle name="Normální 57" xfId="67"/>
    <cellStyle name="Normální 6" xfId="9"/>
    <cellStyle name="normální 6 2" xfId="68"/>
    <cellStyle name="normální 6 3" xfId="69"/>
    <cellStyle name="normální 6 4" xfId="70"/>
    <cellStyle name="Normální 7" xfId="10"/>
    <cellStyle name="normální 7 2" xfId="71"/>
    <cellStyle name="normální 7 3" xfId="72"/>
    <cellStyle name="Normální 8" xfId="14"/>
    <cellStyle name="normální 8 2" xfId="73"/>
    <cellStyle name="Normální 8 2 2" xfId="83"/>
    <cellStyle name="normální 8 3" xfId="74"/>
    <cellStyle name="normální 9" xfId="17"/>
    <cellStyle name="normální 9 2" xfId="18"/>
    <cellStyle name="normální 9 3" xfId="75"/>
    <cellStyle name="normální 9 4" xfId="76"/>
    <cellStyle name="normální 9 5" xfId="81"/>
    <cellStyle name="Normální 9 6" xfId="87"/>
    <cellStyle name="normální_POL.XLS" xfId="1"/>
    <cellStyle name="normální_POL.XLS 2" xfId="88"/>
    <cellStyle name="Podhlavička" xfId="77"/>
    <cellStyle name="pozice" xfId="78"/>
    <cellStyle name="pozice 2" xfId="79"/>
    <cellStyle name="procent 2" xfId="80"/>
    <cellStyle name="Styl 1" xfId="11"/>
    <cellStyle name="Währung" xfId="12"/>
    <cellStyle name="標準_IPS alpha BOQ ME forms detail_Mechanical_El." xfId="13"/>
  </cellStyles>
  <dxfs count="0"/>
  <tableStyles count="0" defaultTableStyle="TableStyleMedium2" defaultPivotStyle="PivotStyleMedium9"/>
  <colors>
    <mruColors>
      <color rgb="FF00FFCC"/>
      <color rgb="FF66FF33"/>
      <color rgb="FFFF00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70%20Nemocnice%20Frydek-Mistek/470-02%20Stav%20upravy%20ocni%20a%20ORL/4%20-%20PD/5%20-%20DSP+DPS/O&#268;N&#205;%20-%20A%20-%201.NP/ROZPOCET/ROZPOCET-EXCEL/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49%20Mesto%20Bilovec/01%20Nastavba%20domu%20c.488/4%20-%20PD/7%20-%20DPS/ROZPOCET/TO-344-06%20DPS%20-%20SOUHR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S14"/>
  <sheetViews>
    <sheetView zoomScaleNormal="100" workbookViewId="0"/>
  </sheetViews>
  <sheetFormatPr defaultRowHeight="10.5"/>
  <cols>
    <col min="1" max="1" width="11.7109375" style="37" customWidth="1"/>
    <col min="2" max="2" width="68" style="37" customWidth="1"/>
    <col min="3" max="3" width="18.7109375" style="37" customWidth="1"/>
    <col min="4" max="255" width="9.140625" style="37"/>
    <col min="256" max="256" width="11.7109375" style="37" customWidth="1"/>
    <col min="257" max="257" width="49.28515625" style="37" customWidth="1"/>
    <col min="258" max="259" width="17" style="37" customWidth="1"/>
    <col min="260" max="511" width="9.140625" style="37"/>
    <col min="512" max="512" width="11.7109375" style="37" customWidth="1"/>
    <col min="513" max="513" width="49.28515625" style="37" customWidth="1"/>
    <col min="514" max="515" width="17" style="37" customWidth="1"/>
    <col min="516" max="767" width="9.140625" style="37"/>
    <col min="768" max="768" width="11.7109375" style="37" customWidth="1"/>
    <col min="769" max="769" width="49.28515625" style="37" customWidth="1"/>
    <col min="770" max="771" width="17" style="37" customWidth="1"/>
    <col min="772" max="1023" width="9.140625" style="37"/>
    <col min="1024" max="1024" width="11.7109375" style="37" customWidth="1"/>
    <col min="1025" max="1025" width="49.28515625" style="37" customWidth="1"/>
    <col min="1026" max="1027" width="17" style="37" customWidth="1"/>
    <col min="1028" max="1279" width="9.140625" style="37"/>
    <col min="1280" max="1280" width="11.7109375" style="37" customWidth="1"/>
    <col min="1281" max="1281" width="49.28515625" style="37" customWidth="1"/>
    <col min="1282" max="1283" width="17" style="37" customWidth="1"/>
    <col min="1284" max="1535" width="9.140625" style="37"/>
    <col min="1536" max="1536" width="11.7109375" style="37" customWidth="1"/>
    <col min="1537" max="1537" width="49.28515625" style="37" customWidth="1"/>
    <col min="1538" max="1539" width="17" style="37" customWidth="1"/>
    <col min="1540" max="1791" width="9.140625" style="37"/>
    <col min="1792" max="1792" width="11.7109375" style="37" customWidth="1"/>
    <col min="1793" max="1793" width="49.28515625" style="37" customWidth="1"/>
    <col min="1794" max="1795" width="17" style="37" customWidth="1"/>
    <col min="1796" max="2047" width="9.140625" style="37"/>
    <col min="2048" max="2048" width="11.7109375" style="37" customWidth="1"/>
    <col min="2049" max="2049" width="49.28515625" style="37" customWidth="1"/>
    <col min="2050" max="2051" width="17" style="37" customWidth="1"/>
    <col min="2052" max="2303" width="9.140625" style="37"/>
    <col min="2304" max="2304" width="11.7109375" style="37" customWidth="1"/>
    <col min="2305" max="2305" width="49.28515625" style="37" customWidth="1"/>
    <col min="2306" max="2307" width="17" style="37" customWidth="1"/>
    <col min="2308" max="2559" width="9.140625" style="37"/>
    <col min="2560" max="2560" width="11.7109375" style="37" customWidth="1"/>
    <col min="2561" max="2561" width="49.28515625" style="37" customWidth="1"/>
    <col min="2562" max="2563" width="17" style="37" customWidth="1"/>
    <col min="2564" max="2815" width="9.140625" style="37"/>
    <col min="2816" max="2816" width="11.7109375" style="37" customWidth="1"/>
    <col min="2817" max="2817" width="49.28515625" style="37" customWidth="1"/>
    <col min="2818" max="2819" width="17" style="37" customWidth="1"/>
    <col min="2820" max="3071" width="9.140625" style="37"/>
    <col min="3072" max="3072" width="11.7109375" style="37" customWidth="1"/>
    <col min="3073" max="3073" width="49.28515625" style="37" customWidth="1"/>
    <col min="3074" max="3075" width="17" style="37" customWidth="1"/>
    <col min="3076" max="3327" width="9.140625" style="37"/>
    <col min="3328" max="3328" width="11.7109375" style="37" customWidth="1"/>
    <col min="3329" max="3329" width="49.28515625" style="37" customWidth="1"/>
    <col min="3330" max="3331" width="17" style="37" customWidth="1"/>
    <col min="3332" max="3583" width="9.140625" style="37"/>
    <col min="3584" max="3584" width="11.7109375" style="37" customWidth="1"/>
    <col min="3585" max="3585" width="49.28515625" style="37" customWidth="1"/>
    <col min="3586" max="3587" width="17" style="37" customWidth="1"/>
    <col min="3588" max="3839" width="9.140625" style="37"/>
    <col min="3840" max="3840" width="11.7109375" style="37" customWidth="1"/>
    <col min="3841" max="3841" width="49.28515625" style="37" customWidth="1"/>
    <col min="3842" max="3843" width="17" style="37" customWidth="1"/>
    <col min="3844" max="4095" width="9.140625" style="37"/>
    <col min="4096" max="4096" width="11.7109375" style="37" customWidth="1"/>
    <col min="4097" max="4097" width="49.28515625" style="37" customWidth="1"/>
    <col min="4098" max="4099" width="17" style="37" customWidth="1"/>
    <col min="4100" max="4351" width="9.140625" style="37"/>
    <col min="4352" max="4352" width="11.7109375" style="37" customWidth="1"/>
    <col min="4353" max="4353" width="49.28515625" style="37" customWidth="1"/>
    <col min="4354" max="4355" width="17" style="37" customWidth="1"/>
    <col min="4356" max="4607" width="9.140625" style="37"/>
    <col min="4608" max="4608" width="11.7109375" style="37" customWidth="1"/>
    <col min="4609" max="4609" width="49.28515625" style="37" customWidth="1"/>
    <col min="4610" max="4611" width="17" style="37" customWidth="1"/>
    <col min="4612" max="4863" width="9.140625" style="37"/>
    <col min="4864" max="4864" width="11.7109375" style="37" customWidth="1"/>
    <col min="4865" max="4865" width="49.28515625" style="37" customWidth="1"/>
    <col min="4866" max="4867" width="17" style="37" customWidth="1"/>
    <col min="4868" max="5119" width="9.140625" style="37"/>
    <col min="5120" max="5120" width="11.7109375" style="37" customWidth="1"/>
    <col min="5121" max="5121" width="49.28515625" style="37" customWidth="1"/>
    <col min="5122" max="5123" width="17" style="37" customWidth="1"/>
    <col min="5124" max="5375" width="9.140625" style="37"/>
    <col min="5376" max="5376" width="11.7109375" style="37" customWidth="1"/>
    <col min="5377" max="5377" width="49.28515625" style="37" customWidth="1"/>
    <col min="5378" max="5379" width="17" style="37" customWidth="1"/>
    <col min="5380" max="5631" width="9.140625" style="37"/>
    <col min="5632" max="5632" width="11.7109375" style="37" customWidth="1"/>
    <col min="5633" max="5633" width="49.28515625" style="37" customWidth="1"/>
    <col min="5634" max="5635" width="17" style="37" customWidth="1"/>
    <col min="5636" max="5887" width="9.140625" style="37"/>
    <col min="5888" max="5888" width="11.7109375" style="37" customWidth="1"/>
    <col min="5889" max="5889" width="49.28515625" style="37" customWidth="1"/>
    <col min="5890" max="5891" width="17" style="37" customWidth="1"/>
    <col min="5892" max="6143" width="9.140625" style="37"/>
    <col min="6144" max="6144" width="11.7109375" style="37" customWidth="1"/>
    <col min="6145" max="6145" width="49.28515625" style="37" customWidth="1"/>
    <col min="6146" max="6147" width="17" style="37" customWidth="1"/>
    <col min="6148" max="6399" width="9.140625" style="37"/>
    <col min="6400" max="6400" width="11.7109375" style="37" customWidth="1"/>
    <col min="6401" max="6401" width="49.28515625" style="37" customWidth="1"/>
    <col min="6402" max="6403" width="17" style="37" customWidth="1"/>
    <col min="6404" max="6655" width="9.140625" style="37"/>
    <col min="6656" max="6656" width="11.7109375" style="37" customWidth="1"/>
    <col min="6657" max="6657" width="49.28515625" style="37" customWidth="1"/>
    <col min="6658" max="6659" width="17" style="37" customWidth="1"/>
    <col min="6660" max="6911" width="9.140625" style="37"/>
    <col min="6912" max="6912" width="11.7109375" style="37" customWidth="1"/>
    <col min="6913" max="6913" width="49.28515625" style="37" customWidth="1"/>
    <col min="6914" max="6915" width="17" style="37" customWidth="1"/>
    <col min="6916" max="7167" width="9.140625" style="37"/>
    <col min="7168" max="7168" width="11.7109375" style="37" customWidth="1"/>
    <col min="7169" max="7169" width="49.28515625" style="37" customWidth="1"/>
    <col min="7170" max="7171" width="17" style="37" customWidth="1"/>
    <col min="7172" max="7423" width="9.140625" style="37"/>
    <col min="7424" max="7424" width="11.7109375" style="37" customWidth="1"/>
    <col min="7425" max="7425" width="49.28515625" style="37" customWidth="1"/>
    <col min="7426" max="7427" width="17" style="37" customWidth="1"/>
    <col min="7428" max="7679" width="9.140625" style="37"/>
    <col min="7680" max="7680" width="11.7109375" style="37" customWidth="1"/>
    <col min="7681" max="7681" width="49.28515625" style="37" customWidth="1"/>
    <col min="7682" max="7683" width="17" style="37" customWidth="1"/>
    <col min="7684" max="7935" width="9.140625" style="37"/>
    <col min="7936" max="7936" width="11.7109375" style="37" customWidth="1"/>
    <col min="7937" max="7937" width="49.28515625" style="37" customWidth="1"/>
    <col min="7938" max="7939" width="17" style="37" customWidth="1"/>
    <col min="7940" max="8191" width="9.140625" style="37"/>
    <col min="8192" max="8192" width="11.7109375" style="37" customWidth="1"/>
    <col min="8193" max="8193" width="49.28515625" style="37" customWidth="1"/>
    <col min="8194" max="8195" width="17" style="37" customWidth="1"/>
    <col min="8196" max="8447" width="9.140625" style="37"/>
    <col min="8448" max="8448" width="11.7109375" style="37" customWidth="1"/>
    <col min="8449" max="8449" width="49.28515625" style="37" customWidth="1"/>
    <col min="8450" max="8451" width="17" style="37" customWidth="1"/>
    <col min="8452" max="8703" width="9.140625" style="37"/>
    <col min="8704" max="8704" width="11.7109375" style="37" customWidth="1"/>
    <col min="8705" max="8705" width="49.28515625" style="37" customWidth="1"/>
    <col min="8706" max="8707" width="17" style="37" customWidth="1"/>
    <col min="8708" max="8959" width="9.140625" style="37"/>
    <col min="8960" max="8960" width="11.7109375" style="37" customWidth="1"/>
    <col min="8961" max="8961" width="49.28515625" style="37" customWidth="1"/>
    <col min="8962" max="8963" width="17" style="37" customWidth="1"/>
    <col min="8964" max="9215" width="9.140625" style="37"/>
    <col min="9216" max="9216" width="11.7109375" style="37" customWidth="1"/>
    <col min="9217" max="9217" width="49.28515625" style="37" customWidth="1"/>
    <col min="9218" max="9219" width="17" style="37" customWidth="1"/>
    <col min="9220" max="9471" width="9.140625" style="37"/>
    <col min="9472" max="9472" width="11.7109375" style="37" customWidth="1"/>
    <col min="9473" max="9473" width="49.28515625" style="37" customWidth="1"/>
    <col min="9474" max="9475" width="17" style="37" customWidth="1"/>
    <col min="9476" max="9727" width="9.140625" style="37"/>
    <col min="9728" max="9728" width="11.7109375" style="37" customWidth="1"/>
    <col min="9729" max="9729" width="49.28515625" style="37" customWidth="1"/>
    <col min="9730" max="9731" width="17" style="37" customWidth="1"/>
    <col min="9732" max="9983" width="9.140625" style="37"/>
    <col min="9984" max="9984" width="11.7109375" style="37" customWidth="1"/>
    <col min="9985" max="9985" width="49.28515625" style="37" customWidth="1"/>
    <col min="9986" max="9987" width="17" style="37" customWidth="1"/>
    <col min="9988" max="10239" width="9.140625" style="37"/>
    <col min="10240" max="10240" width="11.7109375" style="37" customWidth="1"/>
    <col min="10241" max="10241" width="49.28515625" style="37" customWidth="1"/>
    <col min="10242" max="10243" width="17" style="37" customWidth="1"/>
    <col min="10244" max="10495" width="9.140625" style="37"/>
    <col min="10496" max="10496" width="11.7109375" style="37" customWidth="1"/>
    <col min="10497" max="10497" width="49.28515625" style="37" customWidth="1"/>
    <col min="10498" max="10499" width="17" style="37" customWidth="1"/>
    <col min="10500" max="10751" width="9.140625" style="37"/>
    <col min="10752" max="10752" width="11.7109375" style="37" customWidth="1"/>
    <col min="10753" max="10753" width="49.28515625" style="37" customWidth="1"/>
    <col min="10754" max="10755" width="17" style="37" customWidth="1"/>
    <col min="10756" max="11007" width="9.140625" style="37"/>
    <col min="11008" max="11008" width="11.7109375" style="37" customWidth="1"/>
    <col min="11009" max="11009" width="49.28515625" style="37" customWidth="1"/>
    <col min="11010" max="11011" width="17" style="37" customWidth="1"/>
    <col min="11012" max="11263" width="9.140625" style="37"/>
    <col min="11264" max="11264" width="11.7109375" style="37" customWidth="1"/>
    <col min="11265" max="11265" width="49.28515625" style="37" customWidth="1"/>
    <col min="11266" max="11267" width="17" style="37" customWidth="1"/>
    <col min="11268" max="11519" width="9.140625" style="37"/>
    <col min="11520" max="11520" width="11.7109375" style="37" customWidth="1"/>
    <col min="11521" max="11521" width="49.28515625" style="37" customWidth="1"/>
    <col min="11522" max="11523" width="17" style="37" customWidth="1"/>
    <col min="11524" max="11775" width="9.140625" style="37"/>
    <col min="11776" max="11776" width="11.7109375" style="37" customWidth="1"/>
    <col min="11777" max="11777" width="49.28515625" style="37" customWidth="1"/>
    <col min="11778" max="11779" width="17" style="37" customWidth="1"/>
    <col min="11780" max="12031" width="9.140625" style="37"/>
    <col min="12032" max="12032" width="11.7109375" style="37" customWidth="1"/>
    <col min="12033" max="12033" width="49.28515625" style="37" customWidth="1"/>
    <col min="12034" max="12035" width="17" style="37" customWidth="1"/>
    <col min="12036" max="12287" width="9.140625" style="37"/>
    <col min="12288" max="12288" width="11.7109375" style="37" customWidth="1"/>
    <col min="12289" max="12289" width="49.28515625" style="37" customWidth="1"/>
    <col min="12290" max="12291" width="17" style="37" customWidth="1"/>
    <col min="12292" max="12543" width="9.140625" style="37"/>
    <col min="12544" max="12544" width="11.7109375" style="37" customWidth="1"/>
    <col min="12545" max="12545" width="49.28515625" style="37" customWidth="1"/>
    <col min="12546" max="12547" width="17" style="37" customWidth="1"/>
    <col min="12548" max="12799" width="9.140625" style="37"/>
    <col min="12800" max="12800" width="11.7109375" style="37" customWidth="1"/>
    <col min="12801" max="12801" width="49.28515625" style="37" customWidth="1"/>
    <col min="12802" max="12803" width="17" style="37" customWidth="1"/>
    <col min="12804" max="13055" width="9.140625" style="37"/>
    <col min="13056" max="13056" width="11.7109375" style="37" customWidth="1"/>
    <col min="13057" max="13057" width="49.28515625" style="37" customWidth="1"/>
    <col min="13058" max="13059" width="17" style="37" customWidth="1"/>
    <col min="13060" max="13311" width="9.140625" style="37"/>
    <col min="13312" max="13312" width="11.7109375" style="37" customWidth="1"/>
    <col min="13313" max="13313" width="49.28515625" style="37" customWidth="1"/>
    <col min="13314" max="13315" width="17" style="37" customWidth="1"/>
    <col min="13316" max="13567" width="9.140625" style="37"/>
    <col min="13568" max="13568" width="11.7109375" style="37" customWidth="1"/>
    <col min="13569" max="13569" width="49.28515625" style="37" customWidth="1"/>
    <col min="13570" max="13571" width="17" style="37" customWidth="1"/>
    <col min="13572" max="13823" width="9.140625" style="37"/>
    <col min="13824" max="13824" width="11.7109375" style="37" customWidth="1"/>
    <col min="13825" max="13825" width="49.28515625" style="37" customWidth="1"/>
    <col min="13826" max="13827" width="17" style="37" customWidth="1"/>
    <col min="13828" max="14079" width="9.140625" style="37"/>
    <col min="14080" max="14080" width="11.7109375" style="37" customWidth="1"/>
    <col min="14081" max="14081" width="49.28515625" style="37" customWidth="1"/>
    <col min="14082" max="14083" width="17" style="37" customWidth="1"/>
    <col min="14084" max="14335" width="9.140625" style="37"/>
    <col min="14336" max="14336" width="11.7109375" style="37" customWidth="1"/>
    <col min="14337" max="14337" width="49.28515625" style="37" customWidth="1"/>
    <col min="14338" max="14339" width="17" style="37" customWidth="1"/>
    <col min="14340" max="14591" width="9.140625" style="37"/>
    <col min="14592" max="14592" width="11.7109375" style="37" customWidth="1"/>
    <col min="14593" max="14593" width="49.28515625" style="37" customWidth="1"/>
    <col min="14594" max="14595" width="17" style="37" customWidth="1"/>
    <col min="14596" max="14847" width="9.140625" style="37"/>
    <col min="14848" max="14848" width="11.7109375" style="37" customWidth="1"/>
    <col min="14849" max="14849" width="49.28515625" style="37" customWidth="1"/>
    <col min="14850" max="14851" width="17" style="37" customWidth="1"/>
    <col min="14852" max="15103" width="9.140625" style="37"/>
    <col min="15104" max="15104" width="11.7109375" style="37" customWidth="1"/>
    <col min="15105" max="15105" width="49.28515625" style="37" customWidth="1"/>
    <col min="15106" max="15107" width="17" style="37" customWidth="1"/>
    <col min="15108" max="15359" width="9.140625" style="37"/>
    <col min="15360" max="15360" width="11.7109375" style="37" customWidth="1"/>
    <col min="15361" max="15361" width="49.28515625" style="37" customWidth="1"/>
    <col min="15362" max="15363" width="17" style="37" customWidth="1"/>
    <col min="15364" max="15615" width="9.140625" style="37"/>
    <col min="15616" max="15616" width="11.7109375" style="37" customWidth="1"/>
    <col min="15617" max="15617" width="49.28515625" style="37" customWidth="1"/>
    <col min="15618" max="15619" width="17" style="37" customWidth="1"/>
    <col min="15620" max="15871" width="9.140625" style="37"/>
    <col min="15872" max="15872" width="11.7109375" style="37" customWidth="1"/>
    <col min="15873" max="15873" width="49.28515625" style="37" customWidth="1"/>
    <col min="15874" max="15875" width="17" style="37" customWidth="1"/>
    <col min="15876" max="16127" width="9.140625" style="37"/>
    <col min="16128" max="16128" width="11.7109375" style="37" customWidth="1"/>
    <col min="16129" max="16129" width="49.28515625" style="37" customWidth="1"/>
    <col min="16130" max="16131" width="17" style="37" customWidth="1"/>
    <col min="16132" max="16384" width="9.140625" style="37"/>
  </cols>
  <sheetData>
    <row r="1" spans="1:253" s="34" customFormat="1" ht="18">
      <c r="A1" s="30" t="s">
        <v>55</v>
      </c>
      <c r="B1" s="31"/>
      <c r="C1" s="31"/>
      <c r="D1" s="32"/>
      <c r="E1" s="32"/>
      <c r="F1" s="32"/>
      <c r="G1" s="32"/>
      <c r="H1" s="33"/>
    </row>
    <row r="2" spans="1:253" s="36" customFormat="1" ht="27" customHeight="1">
      <c r="A2" s="248" t="s">
        <v>120</v>
      </c>
      <c r="B2" s="248"/>
      <c r="C2" s="248"/>
      <c r="D2" s="35"/>
      <c r="E2" s="35"/>
      <c r="F2" s="35"/>
      <c r="G2" s="35"/>
    </row>
    <row r="3" spans="1:253" s="36" customFormat="1" ht="13.5" customHeight="1">
      <c r="A3" s="246" t="s">
        <v>112</v>
      </c>
      <c r="B3" s="247"/>
      <c r="C3" s="247"/>
    </row>
    <row r="4" spans="1:253" ht="13.5" customHeight="1">
      <c r="A4" s="1"/>
      <c r="B4" s="1"/>
      <c r="C4" s="1"/>
    </row>
    <row r="5" spans="1:253" ht="29.25" customHeight="1">
      <c r="A5" s="16" t="s">
        <v>27</v>
      </c>
      <c r="B5" s="17" t="s">
        <v>3</v>
      </c>
      <c r="C5" s="18" t="s">
        <v>98</v>
      </c>
    </row>
    <row r="6" spans="1:253" ht="12.6" customHeight="1">
      <c r="A6" s="2">
        <v>1</v>
      </c>
      <c r="B6" s="3">
        <v>2</v>
      </c>
      <c r="C6" s="4">
        <v>3</v>
      </c>
    </row>
    <row r="7" spans="1:253" ht="21" customHeight="1">
      <c r="A7" s="38"/>
      <c r="B7" s="39"/>
      <c r="C7" s="40"/>
    </row>
    <row r="8" spans="1:253" ht="13.5" customHeight="1">
      <c r="A8" s="5" t="s">
        <v>16</v>
      </c>
      <c r="B8" s="6" t="s">
        <v>17</v>
      </c>
      <c r="C8" s="23">
        <f>SUM(C9:C11)</f>
        <v>0</v>
      </c>
    </row>
    <row r="9" spans="1:253" ht="13.5" customHeight="1">
      <c r="A9" s="19">
        <v>6</v>
      </c>
      <c r="B9" s="20" t="s">
        <v>26</v>
      </c>
      <c r="C9" s="24">
        <f>BP!H10</f>
        <v>0</v>
      </c>
    </row>
    <row r="10" spans="1:253" ht="13.5" customHeight="1">
      <c r="A10" s="19">
        <v>9</v>
      </c>
      <c r="B10" s="20" t="s">
        <v>25</v>
      </c>
      <c r="C10" s="24">
        <f>BP!H47</f>
        <v>0</v>
      </c>
    </row>
    <row r="11" spans="1:253" s="41" customFormat="1" ht="13.5" customHeight="1">
      <c r="A11" s="21">
        <v>99</v>
      </c>
      <c r="B11" s="22" t="s">
        <v>44</v>
      </c>
      <c r="C11" s="25">
        <f>BP!H158</f>
        <v>0</v>
      </c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37"/>
      <c r="CI11" s="37"/>
      <c r="CJ11" s="37"/>
      <c r="CK11" s="37"/>
      <c r="CL11" s="37"/>
      <c r="CM11" s="37"/>
      <c r="CN11" s="37"/>
      <c r="CO11" s="37"/>
      <c r="CP11" s="37"/>
      <c r="CQ11" s="37"/>
      <c r="CR11" s="37"/>
      <c r="CS11" s="37"/>
      <c r="CT11" s="37"/>
      <c r="CU11" s="37"/>
      <c r="CV11" s="37"/>
      <c r="CW11" s="37"/>
      <c r="CX11" s="37"/>
      <c r="CY11" s="37"/>
      <c r="CZ11" s="37"/>
      <c r="DA11" s="37"/>
      <c r="DB11" s="37"/>
      <c r="DC11" s="37"/>
      <c r="DD11" s="37"/>
      <c r="DE11" s="37"/>
      <c r="DF11" s="37"/>
      <c r="DG11" s="37"/>
      <c r="DH11" s="37"/>
      <c r="DI11" s="37"/>
      <c r="DJ11" s="37"/>
      <c r="DK11" s="37"/>
      <c r="DL11" s="37"/>
      <c r="DM11" s="37"/>
      <c r="DN11" s="37"/>
      <c r="DO11" s="37"/>
      <c r="DP11" s="37"/>
      <c r="DQ11" s="37"/>
      <c r="DR11" s="37"/>
      <c r="DS11" s="37"/>
      <c r="DT11" s="37"/>
      <c r="DU11" s="37"/>
      <c r="DV11" s="37"/>
      <c r="DW11" s="37"/>
      <c r="DX11" s="37"/>
      <c r="DY11" s="37"/>
      <c r="DZ11" s="37"/>
      <c r="EA11" s="37"/>
      <c r="EB11" s="37"/>
      <c r="EC11" s="37"/>
      <c r="ED11" s="37"/>
      <c r="EE11" s="37"/>
      <c r="EF11" s="37"/>
      <c r="EG11" s="37"/>
      <c r="EH11" s="37"/>
      <c r="EI11" s="37"/>
      <c r="EJ11" s="37"/>
      <c r="EK11" s="37"/>
      <c r="EL11" s="37"/>
      <c r="EM11" s="37"/>
      <c r="EN11" s="37"/>
      <c r="EO11" s="37"/>
      <c r="EP11" s="37"/>
      <c r="EQ11" s="37"/>
      <c r="ER11" s="37"/>
      <c r="ES11" s="37"/>
      <c r="ET11" s="37"/>
      <c r="EU11" s="37"/>
      <c r="EV11" s="37"/>
      <c r="EW11" s="37"/>
      <c r="EX11" s="37"/>
      <c r="EY11" s="37"/>
      <c r="EZ11" s="37"/>
      <c r="FA11" s="37"/>
      <c r="FB11" s="37"/>
      <c r="FC11" s="37"/>
      <c r="FD11" s="37"/>
      <c r="FE11" s="37"/>
      <c r="FF11" s="37"/>
      <c r="FG11" s="37"/>
      <c r="FH11" s="37"/>
      <c r="FI11" s="37"/>
      <c r="FJ11" s="37"/>
      <c r="FK11" s="37"/>
      <c r="FL11" s="37"/>
      <c r="FM11" s="37"/>
      <c r="FN11" s="37"/>
      <c r="FO11" s="37"/>
      <c r="FP11" s="37"/>
      <c r="FQ11" s="37"/>
      <c r="FR11" s="37"/>
      <c r="FS11" s="37"/>
      <c r="FT11" s="37"/>
      <c r="FU11" s="37"/>
      <c r="FV11" s="37"/>
      <c r="FW11" s="37"/>
      <c r="FX11" s="37"/>
      <c r="FY11" s="37"/>
      <c r="FZ11" s="37"/>
      <c r="GA11" s="37"/>
      <c r="GB11" s="37"/>
      <c r="GC11" s="37"/>
      <c r="GD11" s="37"/>
      <c r="GE11" s="37"/>
      <c r="GF11" s="37"/>
      <c r="GG11" s="37"/>
      <c r="GH11" s="37"/>
      <c r="GI11" s="37"/>
      <c r="GJ11" s="37"/>
      <c r="GK11" s="37"/>
      <c r="GL11" s="37"/>
      <c r="GM11" s="37"/>
      <c r="GN11" s="37"/>
      <c r="GO11" s="37"/>
      <c r="GP11" s="37"/>
      <c r="GQ11" s="37"/>
      <c r="GR11" s="37"/>
      <c r="GS11" s="37"/>
      <c r="GT11" s="37"/>
      <c r="GU11" s="37"/>
      <c r="GV11" s="37"/>
      <c r="GW11" s="37"/>
      <c r="GX11" s="37"/>
      <c r="GY11" s="37"/>
      <c r="GZ11" s="37"/>
      <c r="HA11" s="37"/>
      <c r="HB11" s="37"/>
      <c r="HC11" s="37"/>
      <c r="HD11" s="37"/>
      <c r="HE11" s="37"/>
      <c r="HF11" s="37"/>
      <c r="HG11" s="37"/>
      <c r="HH11" s="37"/>
      <c r="HI11" s="37"/>
      <c r="HJ11" s="37"/>
      <c r="HK11" s="37"/>
      <c r="HL11" s="37"/>
      <c r="HM11" s="37"/>
      <c r="HN11" s="37"/>
      <c r="HO11" s="37"/>
      <c r="HP11" s="37"/>
      <c r="HQ11" s="37"/>
      <c r="HR11" s="37"/>
      <c r="HS11" s="37"/>
      <c r="HT11" s="37"/>
      <c r="HU11" s="37"/>
      <c r="HV11" s="37"/>
      <c r="HW11" s="37"/>
      <c r="HX11" s="37"/>
      <c r="HY11" s="37"/>
      <c r="HZ11" s="37"/>
      <c r="IA11" s="37"/>
      <c r="IB11" s="37"/>
      <c r="IC11" s="37"/>
      <c r="ID11" s="37"/>
      <c r="IE11" s="37"/>
      <c r="IF11" s="37"/>
      <c r="IG11" s="37"/>
      <c r="IH11" s="37"/>
      <c r="II11" s="37"/>
      <c r="IJ11" s="37"/>
      <c r="IK11" s="37"/>
      <c r="IL11" s="37"/>
      <c r="IM11" s="37"/>
      <c r="IN11" s="37"/>
      <c r="IO11" s="37"/>
      <c r="IP11" s="37"/>
      <c r="IQ11" s="37"/>
      <c r="IR11" s="37"/>
      <c r="IS11" s="37"/>
    </row>
    <row r="12" spans="1:253" ht="13.5" customHeight="1">
      <c r="A12" s="5" t="s">
        <v>22</v>
      </c>
      <c r="B12" s="6" t="s">
        <v>23</v>
      </c>
      <c r="C12" s="23">
        <f>SUM(C13:C13)</f>
        <v>0</v>
      </c>
    </row>
    <row r="13" spans="1:253" ht="13.5" customHeight="1">
      <c r="A13" s="19">
        <v>766</v>
      </c>
      <c r="B13" s="20" t="s">
        <v>28</v>
      </c>
      <c r="C13" s="24">
        <f>BP!H164</f>
        <v>0</v>
      </c>
    </row>
    <row r="14" spans="1:253" ht="27" customHeight="1">
      <c r="A14" s="7"/>
      <c r="B14" s="15" t="s">
        <v>111</v>
      </c>
      <c r="C14" s="26">
        <f>C12+C8</f>
        <v>0</v>
      </c>
    </row>
  </sheetData>
  <sheetProtection algorithmName="SHA-512" hashValue="fh7E/L/iDdXqmnRsSeSAK/VjDIzwENohr6n8SFm7xnllKBS8LgCP6ksBhrQxt0/DO2PU2mj2LaV0ttiQ0sYdgg==" saltValue="1crUKdrPv87WOIIkr2HVTQ==" spinCount="100000" sheet="1" objects="1" scenarios="1"/>
  <mergeCells count="2">
    <mergeCell ref="A3:C3"/>
    <mergeCell ref="A2:C2"/>
  </mergeCells>
  <printOptions horizontalCentered="1"/>
  <pageMargins left="0.39370078740157483" right="0.39370078740157483" top="0.78740157480314965" bottom="0.39370078740157483" header="0.51181102362204722" footer="0.51181102362204722"/>
  <pageSetup paperSize="9" scale="97" fitToHeight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83"/>
  <sheetViews>
    <sheetView tabSelected="1" zoomScaleNormal="100" workbookViewId="0">
      <selection activeCell="G171" sqref="G171"/>
    </sheetView>
  </sheetViews>
  <sheetFormatPr defaultColWidth="9" defaultRowHeight="12" customHeight="1"/>
  <cols>
    <col min="1" max="1" width="4.140625" style="38" customWidth="1"/>
    <col min="2" max="2" width="4.28515625" style="39" customWidth="1"/>
    <col min="3" max="3" width="13.5703125" style="39" customWidth="1"/>
    <col min="4" max="4" width="65" style="39" customWidth="1"/>
    <col min="5" max="5" width="6.7109375" style="39" customWidth="1"/>
    <col min="6" max="6" width="8.42578125" style="236" customWidth="1"/>
    <col min="7" max="7" width="10" style="237" customWidth="1"/>
    <col min="8" max="8" width="15.7109375" style="237" customWidth="1"/>
    <col min="9" max="9" width="18.140625" style="41" customWidth="1"/>
    <col min="10" max="10" width="15.85546875" style="41" customWidth="1"/>
    <col min="11" max="11" width="11.42578125" style="41" bestFit="1" customWidth="1"/>
    <col min="12" max="12" width="10.7109375" style="41" bestFit="1" customWidth="1"/>
    <col min="13" max="13" width="14" style="41" bestFit="1" customWidth="1"/>
    <col min="14" max="14" width="10" style="41" bestFit="1" customWidth="1"/>
    <col min="15" max="15" width="10.28515625" style="41" bestFit="1" customWidth="1"/>
    <col min="16" max="16" width="10" style="41" customWidth="1"/>
    <col min="17" max="17" width="14.42578125" style="41" customWidth="1"/>
    <col min="18" max="18" width="10.140625" style="41" bestFit="1" customWidth="1"/>
    <col min="19" max="255" width="9" style="41"/>
    <col min="256" max="256" width="4.140625" style="41" customWidth="1"/>
    <col min="257" max="257" width="4.28515625" style="41" customWidth="1"/>
    <col min="258" max="258" width="13.5703125" style="41" customWidth="1"/>
    <col min="259" max="259" width="65" style="41" customWidth="1"/>
    <col min="260" max="260" width="6.7109375" style="41" customWidth="1"/>
    <col min="261" max="261" width="8.42578125" style="41" customWidth="1"/>
    <col min="262" max="262" width="10" style="41" customWidth="1"/>
    <col min="263" max="263" width="15.7109375" style="41" customWidth="1"/>
    <col min="264" max="264" width="18.140625" style="41" customWidth="1"/>
    <col min="265" max="265" width="15.85546875" style="41" customWidth="1"/>
    <col min="266" max="266" width="11.42578125" style="41" bestFit="1" customWidth="1"/>
    <col min="267" max="267" width="10.7109375" style="41" bestFit="1" customWidth="1"/>
    <col min="268" max="268" width="14" style="41" bestFit="1" customWidth="1"/>
    <col min="269" max="269" width="10" style="41" bestFit="1" customWidth="1"/>
    <col min="270" max="270" width="10.28515625" style="41" bestFit="1" customWidth="1"/>
    <col min="271" max="271" width="10" style="41" customWidth="1"/>
    <col min="272" max="272" width="12.7109375" style="41" customWidth="1"/>
    <col min="273" max="273" width="14.7109375" style="41" customWidth="1"/>
    <col min="274" max="274" width="10.140625" style="41" bestFit="1" customWidth="1"/>
    <col min="275" max="511" width="9" style="41"/>
    <col min="512" max="512" width="4.140625" style="41" customWidth="1"/>
    <col min="513" max="513" width="4.28515625" style="41" customWidth="1"/>
    <col min="514" max="514" width="13.5703125" style="41" customWidth="1"/>
    <col min="515" max="515" width="65" style="41" customWidth="1"/>
    <col min="516" max="516" width="6.7109375" style="41" customWidth="1"/>
    <col min="517" max="517" width="8.42578125" style="41" customWidth="1"/>
    <col min="518" max="518" width="10" style="41" customWidth="1"/>
    <col min="519" max="519" width="15.7109375" style="41" customWidth="1"/>
    <col min="520" max="520" width="18.140625" style="41" customWidth="1"/>
    <col min="521" max="521" width="15.85546875" style="41" customWidth="1"/>
    <col min="522" max="522" width="11.42578125" style="41" bestFit="1" customWidth="1"/>
    <col min="523" max="523" width="10.7109375" style="41" bestFit="1" customWidth="1"/>
    <col min="524" max="524" width="14" style="41" bestFit="1" customWidth="1"/>
    <col min="525" max="525" width="10" style="41" bestFit="1" customWidth="1"/>
    <col min="526" max="526" width="10.28515625" style="41" bestFit="1" customWidth="1"/>
    <col min="527" max="527" width="10" style="41" customWidth="1"/>
    <col min="528" max="528" width="12.7109375" style="41" customWidth="1"/>
    <col min="529" max="529" width="14.7109375" style="41" customWidth="1"/>
    <col min="530" max="530" width="10.140625" style="41" bestFit="1" customWidth="1"/>
    <col min="531" max="767" width="9" style="41"/>
    <col min="768" max="768" width="4.140625" style="41" customWidth="1"/>
    <col min="769" max="769" width="4.28515625" style="41" customWidth="1"/>
    <col min="770" max="770" width="13.5703125" style="41" customWidth="1"/>
    <col min="771" max="771" width="65" style="41" customWidth="1"/>
    <col min="772" max="772" width="6.7109375" style="41" customWidth="1"/>
    <col min="773" max="773" width="8.42578125" style="41" customWidth="1"/>
    <col min="774" max="774" width="10" style="41" customWidth="1"/>
    <col min="775" max="775" width="15.7109375" style="41" customWidth="1"/>
    <col min="776" max="776" width="18.140625" style="41" customWidth="1"/>
    <col min="777" max="777" width="15.85546875" style="41" customWidth="1"/>
    <col min="778" max="778" width="11.42578125" style="41" bestFit="1" customWidth="1"/>
    <col min="779" max="779" width="10.7109375" style="41" bestFit="1" customWidth="1"/>
    <col min="780" max="780" width="14" style="41" bestFit="1" customWidth="1"/>
    <col min="781" max="781" width="10" style="41" bestFit="1" customWidth="1"/>
    <col min="782" max="782" width="10.28515625" style="41" bestFit="1" customWidth="1"/>
    <col min="783" max="783" width="10" style="41" customWidth="1"/>
    <col min="784" max="784" width="12.7109375" style="41" customWidth="1"/>
    <col min="785" max="785" width="14.7109375" style="41" customWidth="1"/>
    <col min="786" max="786" width="10.140625" style="41" bestFit="1" customWidth="1"/>
    <col min="787" max="1023" width="9" style="41"/>
    <col min="1024" max="1024" width="4.140625" style="41" customWidth="1"/>
    <col min="1025" max="1025" width="4.28515625" style="41" customWidth="1"/>
    <col min="1026" max="1026" width="13.5703125" style="41" customWidth="1"/>
    <col min="1027" max="1027" width="65" style="41" customWidth="1"/>
    <col min="1028" max="1028" width="6.7109375" style="41" customWidth="1"/>
    <col min="1029" max="1029" width="8.42578125" style="41" customWidth="1"/>
    <col min="1030" max="1030" width="10" style="41" customWidth="1"/>
    <col min="1031" max="1031" width="15.7109375" style="41" customWidth="1"/>
    <col min="1032" max="1032" width="18.140625" style="41" customWidth="1"/>
    <col min="1033" max="1033" width="15.85546875" style="41" customWidth="1"/>
    <col min="1034" max="1034" width="11.42578125" style="41" bestFit="1" customWidth="1"/>
    <col min="1035" max="1035" width="10.7109375" style="41" bestFit="1" customWidth="1"/>
    <col min="1036" max="1036" width="14" style="41" bestFit="1" customWidth="1"/>
    <col min="1037" max="1037" width="10" style="41" bestFit="1" customWidth="1"/>
    <col min="1038" max="1038" width="10.28515625" style="41" bestFit="1" customWidth="1"/>
    <col min="1039" max="1039" width="10" style="41" customWidth="1"/>
    <col min="1040" max="1040" width="12.7109375" style="41" customWidth="1"/>
    <col min="1041" max="1041" width="14.7109375" style="41" customWidth="1"/>
    <col min="1042" max="1042" width="10.140625" style="41" bestFit="1" customWidth="1"/>
    <col min="1043" max="1279" width="9" style="41"/>
    <col min="1280" max="1280" width="4.140625" style="41" customWidth="1"/>
    <col min="1281" max="1281" width="4.28515625" style="41" customWidth="1"/>
    <col min="1282" max="1282" width="13.5703125" style="41" customWidth="1"/>
    <col min="1283" max="1283" width="65" style="41" customWidth="1"/>
    <col min="1284" max="1284" width="6.7109375" style="41" customWidth="1"/>
    <col min="1285" max="1285" width="8.42578125" style="41" customWidth="1"/>
    <col min="1286" max="1286" width="10" style="41" customWidth="1"/>
    <col min="1287" max="1287" width="15.7109375" style="41" customWidth="1"/>
    <col min="1288" max="1288" width="18.140625" style="41" customWidth="1"/>
    <col min="1289" max="1289" width="15.85546875" style="41" customWidth="1"/>
    <col min="1290" max="1290" width="11.42578125" style="41" bestFit="1" customWidth="1"/>
    <col min="1291" max="1291" width="10.7109375" style="41" bestFit="1" customWidth="1"/>
    <col min="1292" max="1292" width="14" style="41" bestFit="1" customWidth="1"/>
    <col min="1293" max="1293" width="10" style="41" bestFit="1" customWidth="1"/>
    <col min="1294" max="1294" width="10.28515625" style="41" bestFit="1" customWidth="1"/>
    <col min="1295" max="1295" width="10" style="41" customWidth="1"/>
    <col min="1296" max="1296" width="12.7109375" style="41" customWidth="1"/>
    <col min="1297" max="1297" width="14.7109375" style="41" customWidth="1"/>
    <col min="1298" max="1298" width="10.140625" style="41" bestFit="1" customWidth="1"/>
    <col min="1299" max="1535" width="9" style="41"/>
    <col min="1536" max="1536" width="4.140625" style="41" customWidth="1"/>
    <col min="1537" max="1537" width="4.28515625" style="41" customWidth="1"/>
    <col min="1538" max="1538" width="13.5703125" style="41" customWidth="1"/>
    <col min="1539" max="1539" width="65" style="41" customWidth="1"/>
    <col min="1540" max="1540" width="6.7109375" style="41" customWidth="1"/>
    <col min="1541" max="1541" width="8.42578125" style="41" customWidth="1"/>
    <col min="1542" max="1542" width="10" style="41" customWidth="1"/>
    <col min="1543" max="1543" width="15.7109375" style="41" customWidth="1"/>
    <col min="1544" max="1544" width="18.140625" style="41" customWidth="1"/>
    <col min="1545" max="1545" width="15.85546875" style="41" customWidth="1"/>
    <col min="1546" max="1546" width="11.42578125" style="41" bestFit="1" customWidth="1"/>
    <col min="1547" max="1547" width="10.7109375" style="41" bestFit="1" customWidth="1"/>
    <col min="1548" max="1548" width="14" style="41" bestFit="1" customWidth="1"/>
    <col min="1549" max="1549" width="10" style="41" bestFit="1" customWidth="1"/>
    <col min="1550" max="1550" width="10.28515625" style="41" bestFit="1" customWidth="1"/>
    <col min="1551" max="1551" width="10" style="41" customWidth="1"/>
    <col min="1552" max="1552" width="12.7109375" style="41" customWidth="1"/>
    <col min="1553" max="1553" width="14.7109375" style="41" customWidth="1"/>
    <col min="1554" max="1554" width="10.140625" style="41" bestFit="1" customWidth="1"/>
    <col min="1555" max="1791" width="9" style="41"/>
    <col min="1792" max="1792" width="4.140625" style="41" customWidth="1"/>
    <col min="1793" max="1793" width="4.28515625" style="41" customWidth="1"/>
    <col min="1794" max="1794" width="13.5703125" style="41" customWidth="1"/>
    <col min="1795" max="1795" width="65" style="41" customWidth="1"/>
    <col min="1796" max="1796" width="6.7109375" style="41" customWidth="1"/>
    <col min="1797" max="1797" width="8.42578125" style="41" customWidth="1"/>
    <col min="1798" max="1798" width="10" style="41" customWidth="1"/>
    <col min="1799" max="1799" width="15.7109375" style="41" customWidth="1"/>
    <col min="1800" max="1800" width="18.140625" style="41" customWidth="1"/>
    <col min="1801" max="1801" width="15.85546875" style="41" customWidth="1"/>
    <col min="1802" max="1802" width="11.42578125" style="41" bestFit="1" customWidth="1"/>
    <col min="1803" max="1803" width="10.7109375" style="41" bestFit="1" customWidth="1"/>
    <col min="1804" max="1804" width="14" style="41" bestFit="1" customWidth="1"/>
    <col min="1805" max="1805" width="10" style="41" bestFit="1" customWidth="1"/>
    <col min="1806" max="1806" width="10.28515625" style="41" bestFit="1" customWidth="1"/>
    <col min="1807" max="1807" width="10" style="41" customWidth="1"/>
    <col min="1808" max="1808" width="12.7109375" style="41" customWidth="1"/>
    <col min="1809" max="1809" width="14.7109375" style="41" customWidth="1"/>
    <col min="1810" max="1810" width="10.140625" style="41" bestFit="1" customWidth="1"/>
    <col min="1811" max="2047" width="9" style="41"/>
    <col min="2048" max="2048" width="4.140625" style="41" customWidth="1"/>
    <col min="2049" max="2049" width="4.28515625" style="41" customWidth="1"/>
    <col min="2050" max="2050" width="13.5703125" style="41" customWidth="1"/>
    <col min="2051" max="2051" width="65" style="41" customWidth="1"/>
    <col min="2052" max="2052" width="6.7109375" style="41" customWidth="1"/>
    <col min="2053" max="2053" width="8.42578125" style="41" customWidth="1"/>
    <col min="2054" max="2054" width="10" style="41" customWidth="1"/>
    <col min="2055" max="2055" width="15.7109375" style="41" customWidth="1"/>
    <col min="2056" max="2056" width="18.140625" style="41" customWidth="1"/>
    <col min="2057" max="2057" width="15.85546875" style="41" customWidth="1"/>
    <col min="2058" max="2058" width="11.42578125" style="41" bestFit="1" customWidth="1"/>
    <col min="2059" max="2059" width="10.7109375" style="41" bestFit="1" customWidth="1"/>
    <col min="2060" max="2060" width="14" style="41" bestFit="1" customWidth="1"/>
    <col min="2061" max="2061" width="10" style="41" bestFit="1" customWidth="1"/>
    <col min="2062" max="2062" width="10.28515625" style="41" bestFit="1" customWidth="1"/>
    <col min="2063" max="2063" width="10" style="41" customWidth="1"/>
    <col min="2064" max="2064" width="12.7109375" style="41" customWidth="1"/>
    <col min="2065" max="2065" width="14.7109375" style="41" customWidth="1"/>
    <col min="2066" max="2066" width="10.140625" style="41" bestFit="1" customWidth="1"/>
    <col min="2067" max="2303" width="9" style="41"/>
    <col min="2304" max="2304" width="4.140625" style="41" customWidth="1"/>
    <col min="2305" max="2305" width="4.28515625" style="41" customWidth="1"/>
    <col min="2306" max="2306" width="13.5703125" style="41" customWidth="1"/>
    <col min="2307" max="2307" width="65" style="41" customWidth="1"/>
    <col min="2308" max="2308" width="6.7109375" style="41" customWidth="1"/>
    <col min="2309" max="2309" width="8.42578125" style="41" customWidth="1"/>
    <col min="2310" max="2310" width="10" style="41" customWidth="1"/>
    <col min="2311" max="2311" width="15.7109375" style="41" customWidth="1"/>
    <col min="2312" max="2312" width="18.140625" style="41" customWidth="1"/>
    <col min="2313" max="2313" width="15.85546875" style="41" customWidth="1"/>
    <col min="2314" max="2314" width="11.42578125" style="41" bestFit="1" customWidth="1"/>
    <col min="2315" max="2315" width="10.7109375" style="41" bestFit="1" customWidth="1"/>
    <col min="2316" max="2316" width="14" style="41" bestFit="1" customWidth="1"/>
    <col min="2317" max="2317" width="10" style="41" bestFit="1" customWidth="1"/>
    <col min="2318" max="2318" width="10.28515625" style="41" bestFit="1" customWidth="1"/>
    <col min="2319" max="2319" width="10" style="41" customWidth="1"/>
    <col min="2320" max="2320" width="12.7109375" style="41" customWidth="1"/>
    <col min="2321" max="2321" width="14.7109375" style="41" customWidth="1"/>
    <col min="2322" max="2322" width="10.140625" style="41" bestFit="1" customWidth="1"/>
    <col min="2323" max="2559" width="9" style="41"/>
    <col min="2560" max="2560" width="4.140625" style="41" customWidth="1"/>
    <col min="2561" max="2561" width="4.28515625" style="41" customWidth="1"/>
    <col min="2562" max="2562" width="13.5703125" style="41" customWidth="1"/>
    <col min="2563" max="2563" width="65" style="41" customWidth="1"/>
    <col min="2564" max="2564" width="6.7109375" style="41" customWidth="1"/>
    <col min="2565" max="2565" width="8.42578125" style="41" customWidth="1"/>
    <col min="2566" max="2566" width="10" style="41" customWidth="1"/>
    <col min="2567" max="2567" width="15.7109375" style="41" customWidth="1"/>
    <col min="2568" max="2568" width="18.140625" style="41" customWidth="1"/>
    <col min="2569" max="2569" width="15.85546875" style="41" customWidth="1"/>
    <col min="2570" max="2570" width="11.42578125" style="41" bestFit="1" customWidth="1"/>
    <col min="2571" max="2571" width="10.7109375" style="41" bestFit="1" customWidth="1"/>
    <col min="2572" max="2572" width="14" style="41" bestFit="1" customWidth="1"/>
    <col min="2573" max="2573" width="10" style="41" bestFit="1" customWidth="1"/>
    <col min="2574" max="2574" width="10.28515625" style="41" bestFit="1" customWidth="1"/>
    <col min="2575" max="2575" width="10" style="41" customWidth="1"/>
    <col min="2576" max="2576" width="12.7109375" style="41" customWidth="1"/>
    <col min="2577" max="2577" width="14.7109375" style="41" customWidth="1"/>
    <col min="2578" max="2578" width="10.140625" style="41" bestFit="1" customWidth="1"/>
    <col min="2579" max="2815" width="9" style="41"/>
    <col min="2816" max="2816" width="4.140625" style="41" customWidth="1"/>
    <col min="2817" max="2817" width="4.28515625" style="41" customWidth="1"/>
    <col min="2818" max="2818" width="13.5703125" style="41" customWidth="1"/>
    <col min="2819" max="2819" width="65" style="41" customWidth="1"/>
    <col min="2820" max="2820" width="6.7109375" style="41" customWidth="1"/>
    <col min="2821" max="2821" width="8.42578125" style="41" customWidth="1"/>
    <col min="2822" max="2822" width="10" style="41" customWidth="1"/>
    <col min="2823" max="2823" width="15.7109375" style="41" customWidth="1"/>
    <col min="2824" max="2824" width="18.140625" style="41" customWidth="1"/>
    <col min="2825" max="2825" width="15.85546875" style="41" customWidth="1"/>
    <col min="2826" max="2826" width="11.42578125" style="41" bestFit="1" customWidth="1"/>
    <col min="2827" max="2827" width="10.7109375" style="41" bestFit="1" customWidth="1"/>
    <col min="2828" max="2828" width="14" style="41" bestFit="1" customWidth="1"/>
    <col min="2829" max="2829" width="10" style="41" bestFit="1" customWidth="1"/>
    <col min="2830" max="2830" width="10.28515625" style="41" bestFit="1" customWidth="1"/>
    <col min="2831" max="2831" width="10" style="41" customWidth="1"/>
    <col min="2832" max="2832" width="12.7109375" style="41" customWidth="1"/>
    <col min="2833" max="2833" width="14.7109375" style="41" customWidth="1"/>
    <col min="2834" max="2834" width="10.140625" style="41" bestFit="1" customWidth="1"/>
    <col min="2835" max="3071" width="9" style="41"/>
    <col min="3072" max="3072" width="4.140625" style="41" customWidth="1"/>
    <col min="3073" max="3073" width="4.28515625" style="41" customWidth="1"/>
    <col min="3074" max="3074" width="13.5703125" style="41" customWidth="1"/>
    <col min="3075" max="3075" width="65" style="41" customWidth="1"/>
    <col min="3076" max="3076" width="6.7109375" style="41" customWidth="1"/>
    <col min="3077" max="3077" width="8.42578125" style="41" customWidth="1"/>
    <col min="3078" max="3078" width="10" style="41" customWidth="1"/>
    <col min="3079" max="3079" width="15.7109375" style="41" customWidth="1"/>
    <col min="3080" max="3080" width="18.140625" style="41" customWidth="1"/>
    <col min="3081" max="3081" width="15.85546875" style="41" customWidth="1"/>
    <col min="3082" max="3082" width="11.42578125" style="41" bestFit="1" customWidth="1"/>
    <col min="3083" max="3083" width="10.7109375" style="41" bestFit="1" customWidth="1"/>
    <col min="3084" max="3084" width="14" style="41" bestFit="1" customWidth="1"/>
    <col min="3085" max="3085" width="10" style="41" bestFit="1" customWidth="1"/>
    <col min="3086" max="3086" width="10.28515625" style="41" bestFit="1" customWidth="1"/>
    <col min="3087" max="3087" width="10" style="41" customWidth="1"/>
    <col min="3088" max="3088" width="12.7109375" style="41" customWidth="1"/>
    <col min="3089" max="3089" width="14.7109375" style="41" customWidth="1"/>
    <col min="3090" max="3090" width="10.140625" style="41" bestFit="1" customWidth="1"/>
    <col min="3091" max="3327" width="9" style="41"/>
    <col min="3328" max="3328" width="4.140625" style="41" customWidth="1"/>
    <col min="3329" max="3329" width="4.28515625" style="41" customWidth="1"/>
    <col min="3330" max="3330" width="13.5703125" style="41" customWidth="1"/>
    <col min="3331" max="3331" width="65" style="41" customWidth="1"/>
    <col min="3332" max="3332" width="6.7109375" style="41" customWidth="1"/>
    <col min="3333" max="3333" width="8.42578125" style="41" customWidth="1"/>
    <col min="3334" max="3334" width="10" style="41" customWidth="1"/>
    <col min="3335" max="3335" width="15.7109375" style="41" customWidth="1"/>
    <col min="3336" max="3336" width="18.140625" style="41" customWidth="1"/>
    <col min="3337" max="3337" width="15.85546875" style="41" customWidth="1"/>
    <col min="3338" max="3338" width="11.42578125" style="41" bestFit="1" customWidth="1"/>
    <col min="3339" max="3339" width="10.7109375" style="41" bestFit="1" customWidth="1"/>
    <col min="3340" max="3340" width="14" style="41" bestFit="1" customWidth="1"/>
    <col min="3341" max="3341" width="10" style="41" bestFit="1" customWidth="1"/>
    <col min="3342" max="3342" width="10.28515625" style="41" bestFit="1" customWidth="1"/>
    <col min="3343" max="3343" width="10" style="41" customWidth="1"/>
    <col min="3344" max="3344" width="12.7109375" style="41" customWidth="1"/>
    <col min="3345" max="3345" width="14.7109375" style="41" customWidth="1"/>
    <col min="3346" max="3346" width="10.140625" style="41" bestFit="1" customWidth="1"/>
    <col min="3347" max="3583" width="9" style="41"/>
    <col min="3584" max="3584" width="4.140625" style="41" customWidth="1"/>
    <col min="3585" max="3585" width="4.28515625" style="41" customWidth="1"/>
    <col min="3586" max="3586" width="13.5703125" style="41" customWidth="1"/>
    <col min="3587" max="3587" width="65" style="41" customWidth="1"/>
    <col min="3588" max="3588" width="6.7109375" style="41" customWidth="1"/>
    <col min="3589" max="3589" width="8.42578125" style="41" customWidth="1"/>
    <col min="3590" max="3590" width="10" style="41" customWidth="1"/>
    <col min="3591" max="3591" width="15.7109375" style="41" customWidth="1"/>
    <col min="3592" max="3592" width="18.140625" style="41" customWidth="1"/>
    <col min="3593" max="3593" width="15.85546875" style="41" customWidth="1"/>
    <col min="3594" max="3594" width="11.42578125" style="41" bestFit="1" customWidth="1"/>
    <col min="3595" max="3595" width="10.7109375" style="41" bestFit="1" customWidth="1"/>
    <col min="3596" max="3596" width="14" style="41" bestFit="1" customWidth="1"/>
    <col min="3597" max="3597" width="10" style="41" bestFit="1" customWidth="1"/>
    <col min="3598" max="3598" width="10.28515625" style="41" bestFit="1" customWidth="1"/>
    <col min="3599" max="3599" width="10" style="41" customWidth="1"/>
    <col min="3600" max="3600" width="12.7109375" style="41" customWidth="1"/>
    <col min="3601" max="3601" width="14.7109375" style="41" customWidth="1"/>
    <col min="3602" max="3602" width="10.140625" style="41" bestFit="1" customWidth="1"/>
    <col min="3603" max="3839" width="9" style="41"/>
    <col min="3840" max="3840" width="4.140625" style="41" customWidth="1"/>
    <col min="3841" max="3841" width="4.28515625" style="41" customWidth="1"/>
    <col min="3842" max="3842" width="13.5703125" style="41" customWidth="1"/>
    <col min="3843" max="3843" width="65" style="41" customWidth="1"/>
    <col min="3844" max="3844" width="6.7109375" style="41" customWidth="1"/>
    <col min="3845" max="3845" width="8.42578125" style="41" customWidth="1"/>
    <col min="3846" max="3846" width="10" style="41" customWidth="1"/>
    <col min="3847" max="3847" width="15.7109375" style="41" customWidth="1"/>
    <col min="3848" max="3848" width="18.140625" style="41" customWidth="1"/>
    <col min="3849" max="3849" width="15.85546875" style="41" customWidth="1"/>
    <col min="3850" max="3850" width="11.42578125" style="41" bestFit="1" customWidth="1"/>
    <col min="3851" max="3851" width="10.7109375" style="41" bestFit="1" customWidth="1"/>
    <col min="3852" max="3852" width="14" style="41" bestFit="1" customWidth="1"/>
    <col min="3853" max="3853" width="10" style="41" bestFit="1" customWidth="1"/>
    <col min="3854" max="3854" width="10.28515625" style="41" bestFit="1" customWidth="1"/>
    <col min="3855" max="3855" width="10" style="41" customWidth="1"/>
    <col min="3856" max="3856" width="12.7109375" style="41" customWidth="1"/>
    <col min="3857" max="3857" width="14.7109375" style="41" customWidth="1"/>
    <col min="3858" max="3858" width="10.140625" style="41" bestFit="1" customWidth="1"/>
    <col min="3859" max="4095" width="9" style="41"/>
    <col min="4096" max="4096" width="4.140625" style="41" customWidth="1"/>
    <col min="4097" max="4097" width="4.28515625" style="41" customWidth="1"/>
    <col min="4098" max="4098" width="13.5703125" style="41" customWidth="1"/>
    <col min="4099" max="4099" width="65" style="41" customWidth="1"/>
    <col min="4100" max="4100" width="6.7109375" style="41" customWidth="1"/>
    <col min="4101" max="4101" width="8.42578125" style="41" customWidth="1"/>
    <col min="4102" max="4102" width="10" style="41" customWidth="1"/>
    <col min="4103" max="4103" width="15.7109375" style="41" customWidth="1"/>
    <col min="4104" max="4104" width="18.140625" style="41" customWidth="1"/>
    <col min="4105" max="4105" width="15.85546875" style="41" customWidth="1"/>
    <col min="4106" max="4106" width="11.42578125" style="41" bestFit="1" customWidth="1"/>
    <col min="4107" max="4107" width="10.7109375" style="41" bestFit="1" customWidth="1"/>
    <col min="4108" max="4108" width="14" style="41" bestFit="1" customWidth="1"/>
    <col min="4109" max="4109" width="10" style="41" bestFit="1" customWidth="1"/>
    <col min="4110" max="4110" width="10.28515625" style="41" bestFit="1" customWidth="1"/>
    <col min="4111" max="4111" width="10" style="41" customWidth="1"/>
    <col min="4112" max="4112" width="12.7109375" style="41" customWidth="1"/>
    <col min="4113" max="4113" width="14.7109375" style="41" customWidth="1"/>
    <col min="4114" max="4114" width="10.140625" style="41" bestFit="1" customWidth="1"/>
    <col min="4115" max="4351" width="9" style="41"/>
    <col min="4352" max="4352" width="4.140625" style="41" customWidth="1"/>
    <col min="4353" max="4353" width="4.28515625" style="41" customWidth="1"/>
    <col min="4354" max="4354" width="13.5703125" style="41" customWidth="1"/>
    <col min="4355" max="4355" width="65" style="41" customWidth="1"/>
    <col min="4356" max="4356" width="6.7109375" style="41" customWidth="1"/>
    <col min="4357" max="4357" width="8.42578125" style="41" customWidth="1"/>
    <col min="4358" max="4358" width="10" style="41" customWidth="1"/>
    <col min="4359" max="4359" width="15.7109375" style="41" customWidth="1"/>
    <col min="4360" max="4360" width="18.140625" style="41" customWidth="1"/>
    <col min="4361" max="4361" width="15.85546875" style="41" customWidth="1"/>
    <col min="4362" max="4362" width="11.42578125" style="41" bestFit="1" customWidth="1"/>
    <col min="4363" max="4363" width="10.7109375" style="41" bestFit="1" customWidth="1"/>
    <col min="4364" max="4364" width="14" style="41" bestFit="1" customWidth="1"/>
    <col min="4365" max="4365" width="10" style="41" bestFit="1" customWidth="1"/>
    <col min="4366" max="4366" width="10.28515625" style="41" bestFit="1" customWidth="1"/>
    <col min="4367" max="4367" width="10" style="41" customWidth="1"/>
    <col min="4368" max="4368" width="12.7109375" style="41" customWidth="1"/>
    <col min="4369" max="4369" width="14.7109375" style="41" customWidth="1"/>
    <col min="4370" max="4370" width="10.140625" style="41" bestFit="1" customWidth="1"/>
    <col min="4371" max="4607" width="9" style="41"/>
    <col min="4608" max="4608" width="4.140625" style="41" customWidth="1"/>
    <col min="4609" max="4609" width="4.28515625" style="41" customWidth="1"/>
    <col min="4610" max="4610" width="13.5703125" style="41" customWidth="1"/>
    <col min="4611" max="4611" width="65" style="41" customWidth="1"/>
    <col min="4612" max="4612" width="6.7109375" style="41" customWidth="1"/>
    <col min="4613" max="4613" width="8.42578125" style="41" customWidth="1"/>
    <col min="4614" max="4614" width="10" style="41" customWidth="1"/>
    <col min="4615" max="4615" width="15.7109375" style="41" customWidth="1"/>
    <col min="4616" max="4616" width="18.140625" style="41" customWidth="1"/>
    <col min="4617" max="4617" width="15.85546875" style="41" customWidth="1"/>
    <col min="4618" max="4618" width="11.42578125" style="41" bestFit="1" customWidth="1"/>
    <col min="4619" max="4619" width="10.7109375" style="41" bestFit="1" customWidth="1"/>
    <col min="4620" max="4620" width="14" style="41" bestFit="1" customWidth="1"/>
    <col min="4621" max="4621" width="10" style="41" bestFit="1" customWidth="1"/>
    <col min="4622" max="4622" width="10.28515625" style="41" bestFit="1" customWidth="1"/>
    <col min="4623" max="4623" width="10" style="41" customWidth="1"/>
    <col min="4624" max="4624" width="12.7109375" style="41" customWidth="1"/>
    <col min="4625" max="4625" width="14.7109375" style="41" customWidth="1"/>
    <col min="4626" max="4626" width="10.140625" style="41" bestFit="1" customWidth="1"/>
    <col min="4627" max="4863" width="9" style="41"/>
    <col min="4864" max="4864" width="4.140625" style="41" customWidth="1"/>
    <col min="4865" max="4865" width="4.28515625" style="41" customWidth="1"/>
    <col min="4866" max="4866" width="13.5703125" style="41" customWidth="1"/>
    <col min="4867" max="4867" width="65" style="41" customWidth="1"/>
    <col min="4868" max="4868" width="6.7109375" style="41" customWidth="1"/>
    <col min="4869" max="4869" width="8.42578125" style="41" customWidth="1"/>
    <col min="4870" max="4870" width="10" style="41" customWidth="1"/>
    <col min="4871" max="4871" width="15.7109375" style="41" customWidth="1"/>
    <col min="4872" max="4872" width="18.140625" style="41" customWidth="1"/>
    <col min="4873" max="4873" width="15.85546875" style="41" customWidth="1"/>
    <col min="4874" max="4874" width="11.42578125" style="41" bestFit="1" customWidth="1"/>
    <col min="4875" max="4875" width="10.7109375" style="41" bestFit="1" customWidth="1"/>
    <col min="4876" max="4876" width="14" style="41" bestFit="1" customWidth="1"/>
    <col min="4877" max="4877" width="10" style="41" bestFit="1" customWidth="1"/>
    <col min="4878" max="4878" width="10.28515625" style="41" bestFit="1" customWidth="1"/>
    <col min="4879" max="4879" width="10" style="41" customWidth="1"/>
    <col min="4880" max="4880" width="12.7109375" style="41" customWidth="1"/>
    <col min="4881" max="4881" width="14.7109375" style="41" customWidth="1"/>
    <col min="4882" max="4882" width="10.140625" style="41" bestFit="1" customWidth="1"/>
    <col min="4883" max="5119" width="9" style="41"/>
    <col min="5120" max="5120" width="4.140625" style="41" customWidth="1"/>
    <col min="5121" max="5121" width="4.28515625" style="41" customWidth="1"/>
    <col min="5122" max="5122" width="13.5703125" style="41" customWidth="1"/>
    <col min="5123" max="5123" width="65" style="41" customWidth="1"/>
    <col min="5124" max="5124" width="6.7109375" style="41" customWidth="1"/>
    <col min="5125" max="5125" width="8.42578125" style="41" customWidth="1"/>
    <col min="5126" max="5126" width="10" style="41" customWidth="1"/>
    <col min="5127" max="5127" width="15.7109375" style="41" customWidth="1"/>
    <col min="5128" max="5128" width="18.140625" style="41" customWidth="1"/>
    <col min="5129" max="5129" width="15.85546875" style="41" customWidth="1"/>
    <col min="5130" max="5130" width="11.42578125" style="41" bestFit="1" customWidth="1"/>
    <col min="5131" max="5131" width="10.7109375" style="41" bestFit="1" customWidth="1"/>
    <col min="5132" max="5132" width="14" style="41" bestFit="1" customWidth="1"/>
    <col min="5133" max="5133" width="10" style="41" bestFit="1" customWidth="1"/>
    <col min="5134" max="5134" width="10.28515625" style="41" bestFit="1" customWidth="1"/>
    <col min="5135" max="5135" width="10" style="41" customWidth="1"/>
    <col min="5136" max="5136" width="12.7109375" style="41" customWidth="1"/>
    <col min="5137" max="5137" width="14.7109375" style="41" customWidth="1"/>
    <col min="5138" max="5138" width="10.140625" style="41" bestFit="1" customWidth="1"/>
    <col min="5139" max="5375" width="9" style="41"/>
    <col min="5376" max="5376" width="4.140625" style="41" customWidth="1"/>
    <col min="5377" max="5377" width="4.28515625" style="41" customWidth="1"/>
    <col min="5378" max="5378" width="13.5703125" style="41" customWidth="1"/>
    <col min="5379" max="5379" width="65" style="41" customWidth="1"/>
    <col min="5380" max="5380" width="6.7109375" style="41" customWidth="1"/>
    <col min="5381" max="5381" width="8.42578125" style="41" customWidth="1"/>
    <col min="5382" max="5382" width="10" style="41" customWidth="1"/>
    <col min="5383" max="5383" width="15.7109375" style="41" customWidth="1"/>
    <col min="5384" max="5384" width="18.140625" style="41" customWidth="1"/>
    <col min="5385" max="5385" width="15.85546875" style="41" customWidth="1"/>
    <col min="5386" max="5386" width="11.42578125" style="41" bestFit="1" customWidth="1"/>
    <col min="5387" max="5387" width="10.7109375" style="41" bestFit="1" customWidth="1"/>
    <col min="5388" max="5388" width="14" style="41" bestFit="1" customWidth="1"/>
    <col min="5389" max="5389" width="10" style="41" bestFit="1" customWidth="1"/>
    <col min="5390" max="5390" width="10.28515625" style="41" bestFit="1" customWidth="1"/>
    <col min="5391" max="5391" width="10" style="41" customWidth="1"/>
    <col min="5392" max="5392" width="12.7109375" style="41" customWidth="1"/>
    <col min="5393" max="5393" width="14.7109375" style="41" customWidth="1"/>
    <col min="5394" max="5394" width="10.140625" style="41" bestFit="1" customWidth="1"/>
    <col min="5395" max="5631" width="9" style="41"/>
    <col min="5632" max="5632" width="4.140625" style="41" customWidth="1"/>
    <col min="5633" max="5633" width="4.28515625" style="41" customWidth="1"/>
    <col min="5634" max="5634" width="13.5703125" style="41" customWidth="1"/>
    <col min="5635" max="5635" width="65" style="41" customWidth="1"/>
    <col min="5636" max="5636" width="6.7109375" style="41" customWidth="1"/>
    <col min="5637" max="5637" width="8.42578125" style="41" customWidth="1"/>
    <col min="5638" max="5638" width="10" style="41" customWidth="1"/>
    <col min="5639" max="5639" width="15.7109375" style="41" customWidth="1"/>
    <col min="5640" max="5640" width="18.140625" style="41" customWidth="1"/>
    <col min="5641" max="5641" width="15.85546875" style="41" customWidth="1"/>
    <col min="5642" max="5642" width="11.42578125" style="41" bestFit="1" customWidth="1"/>
    <col min="5643" max="5643" width="10.7109375" style="41" bestFit="1" customWidth="1"/>
    <col min="5644" max="5644" width="14" style="41" bestFit="1" customWidth="1"/>
    <col min="5645" max="5645" width="10" style="41" bestFit="1" customWidth="1"/>
    <col min="5646" max="5646" width="10.28515625" style="41" bestFit="1" customWidth="1"/>
    <col min="5647" max="5647" width="10" style="41" customWidth="1"/>
    <col min="5648" max="5648" width="12.7109375" style="41" customWidth="1"/>
    <col min="5649" max="5649" width="14.7109375" style="41" customWidth="1"/>
    <col min="5650" max="5650" width="10.140625" style="41" bestFit="1" customWidth="1"/>
    <col min="5651" max="5887" width="9" style="41"/>
    <col min="5888" max="5888" width="4.140625" style="41" customWidth="1"/>
    <col min="5889" max="5889" width="4.28515625" style="41" customWidth="1"/>
    <col min="5890" max="5890" width="13.5703125" style="41" customWidth="1"/>
    <col min="5891" max="5891" width="65" style="41" customWidth="1"/>
    <col min="5892" max="5892" width="6.7109375" style="41" customWidth="1"/>
    <col min="5893" max="5893" width="8.42578125" style="41" customWidth="1"/>
    <col min="5894" max="5894" width="10" style="41" customWidth="1"/>
    <col min="5895" max="5895" width="15.7109375" style="41" customWidth="1"/>
    <col min="5896" max="5896" width="18.140625" style="41" customWidth="1"/>
    <col min="5897" max="5897" width="15.85546875" style="41" customWidth="1"/>
    <col min="5898" max="5898" width="11.42578125" style="41" bestFit="1" customWidth="1"/>
    <col min="5899" max="5899" width="10.7109375" style="41" bestFit="1" customWidth="1"/>
    <col min="5900" max="5900" width="14" style="41" bestFit="1" customWidth="1"/>
    <col min="5901" max="5901" width="10" style="41" bestFit="1" customWidth="1"/>
    <col min="5902" max="5902" width="10.28515625" style="41" bestFit="1" customWidth="1"/>
    <col min="5903" max="5903" width="10" style="41" customWidth="1"/>
    <col min="5904" max="5904" width="12.7109375" style="41" customWidth="1"/>
    <col min="5905" max="5905" width="14.7109375" style="41" customWidth="1"/>
    <col min="5906" max="5906" width="10.140625" style="41" bestFit="1" customWidth="1"/>
    <col min="5907" max="6143" width="9" style="41"/>
    <col min="6144" max="6144" width="4.140625" style="41" customWidth="1"/>
    <col min="6145" max="6145" width="4.28515625" style="41" customWidth="1"/>
    <col min="6146" max="6146" width="13.5703125" style="41" customWidth="1"/>
    <col min="6147" max="6147" width="65" style="41" customWidth="1"/>
    <col min="6148" max="6148" width="6.7109375" style="41" customWidth="1"/>
    <col min="6149" max="6149" width="8.42578125" style="41" customWidth="1"/>
    <col min="6150" max="6150" width="10" style="41" customWidth="1"/>
    <col min="6151" max="6151" width="15.7109375" style="41" customWidth="1"/>
    <col min="6152" max="6152" width="18.140625" style="41" customWidth="1"/>
    <col min="6153" max="6153" width="15.85546875" style="41" customWidth="1"/>
    <col min="6154" max="6154" width="11.42578125" style="41" bestFit="1" customWidth="1"/>
    <col min="6155" max="6155" width="10.7109375" style="41" bestFit="1" customWidth="1"/>
    <col min="6156" max="6156" width="14" style="41" bestFit="1" customWidth="1"/>
    <col min="6157" max="6157" width="10" style="41" bestFit="1" customWidth="1"/>
    <col min="6158" max="6158" width="10.28515625" style="41" bestFit="1" customWidth="1"/>
    <col min="6159" max="6159" width="10" style="41" customWidth="1"/>
    <col min="6160" max="6160" width="12.7109375" style="41" customWidth="1"/>
    <col min="6161" max="6161" width="14.7109375" style="41" customWidth="1"/>
    <col min="6162" max="6162" width="10.140625" style="41" bestFit="1" customWidth="1"/>
    <col min="6163" max="6399" width="9" style="41"/>
    <col min="6400" max="6400" width="4.140625" style="41" customWidth="1"/>
    <col min="6401" max="6401" width="4.28515625" style="41" customWidth="1"/>
    <col min="6402" max="6402" width="13.5703125" style="41" customWidth="1"/>
    <col min="6403" max="6403" width="65" style="41" customWidth="1"/>
    <col min="6404" max="6404" width="6.7109375" style="41" customWidth="1"/>
    <col min="6405" max="6405" width="8.42578125" style="41" customWidth="1"/>
    <col min="6406" max="6406" width="10" style="41" customWidth="1"/>
    <col min="6407" max="6407" width="15.7109375" style="41" customWidth="1"/>
    <col min="6408" max="6408" width="18.140625" style="41" customWidth="1"/>
    <col min="6409" max="6409" width="15.85546875" style="41" customWidth="1"/>
    <col min="6410" max="6410" width="11.42578125" style="41" bestFit="1" customWidth="1"/>
    <col min="6411" max="6411" width="10.7109375" style="41" bestFit="1" customWidth="1"/>
    <col min="6412" max="6412" width="14" style="41" bestFit="1" customWidth="1"/>
    <col min="6413" max="6413" width="10" style="41" bestFit="1" customWidth="1"/>
    <col min="6414" max="6414" width="10.28515625" style="41" bestFit="1" customWidth="1"/>
    <col min="6415" max="6415" width="10" style="41" customWidth="1"/>
    <col min="6416" max="6416" width="12.7109375" style="41" customWidth="1"/>
    <col min="6417" max="6417" width="14.7109375" style="41" customWidth="1"/>
    <col min="6418" max="6418" width="10.140625" style="41" bestFit="1" customWidth="1"/>
    <col min="6419" max="6655" width="9" style="41"/>
    <col min="6656" max="6656" width="4.140625" style="41" customWidth="1"/>
    <col min="6657" max="6657" width="4.28515625" style="41" customWidth="1"/>
    <col min="6658" max="6658" width="13.5703125" style="41" customWidth="1"/>
    <col min="6659" max="6659" width="65" style="41" customWidth="1"/>
    <col min="6660" max="6660" width="6.7109375" style="41" customWidth="1"/>
    <col min="6661" max="6661" width="8.42578125" style="41" customWidth="1"/>
    <col min="6662" max="6662" width="10" style="41" customWidth="1"/>
    <col min="6663" max="6663" width="15.7109375" style="41" customWidth="1"/>
    <col min="6664" max="6664" width="18.140625" style="41" customWidth="1"/>
    <col min="6665" max="6665" width="15.85546875" style="41" customWidth="1"/>
    <col min="6666" max="6666" width="11.42578125" style="41" bestFit="1" customWidth="1"/>
    <col min="6667" max="6667" width="10.7109375" style="41" bestFit="1" customWidth="1"/>
    <col min="6668" max="6668" width="14" style="41" bestFit="1" customWidth="1"/>
    <col min="6669" max="6669" width="10" style="41" bestFit="1" customWidth="1"/>
    <col min="6670" max="6670" width="10.28515625" style="41" bestFit="1" customWidth="1"/>
    <col min="6671" max="6671" width="10" style="41" customWidth="1"/>
    <col min="6672" max="6672" width="12.7109375" style="41" customWidth="1"/>
    <col min="6673" max="6673" width="14.7109375" style="41" customWidth="1"/>
    <col min="6674" max="6674" width="10.140625" style="41" bestFit="1" customWidth="1"/>
    <col min="6675" max="6911" width="9" style="41"/>
    <col min="6912" max="6912" width="4.140625" style="41" customWidth="1"/>
    <col min="6913" max="6913" width="4.28515625" style="41" customWidth="1"/>
    <col min="6914" max="6914" width="13.5703125" style="41" customWidth="1"/>
    <col min="6915" max="6915" width="65" style="41" customWidth="1"/>
    <col min="6916" max="6916" width="6.7109375" style="41" customWidth="1"/>
    <col min="6917" max="6917" width="8.42578125" style="41" customWidth="1"/>
    <col min="6918" max="6918" width="10" style="41" customWidth="1"/>
    <col min="6919" max="6919" width="15.7109375" style="41" customWidth="1"/>
    <col min="6920" max="6920" width="18.140625" style="41" customWidth="1"/>
    <col min="6921" max="6921" width="15.85546875" style="41" customWidth="1"/>
    <col min="6922" max="6922" width="11.42578125" style="41" bestFit="1" customWidth="1"/>
    <col min="6923" max="6923" width="10.7109375" style="41" bestFit="1" customWidth="1"/>
    <col min="6924" max="6924" width="14" style="41" bestFit="1" customWidth="1"/>
    <col min="6925" max="6925" width="10" style="41" bestFit="1" customWidth="1"/>
    <col min="6926" max="6926" width="10.28515625" style="41" bestFit="1" customWidth="1"/>
    <col min="6927" max="6927" width="10" style="41" customWidth="1"/>
    <col min="6928" max="6928" width="12.7109375" style="41" customWidth="1"/>
    <col min="6929" max="6929" width="14.7109375" style="41" customWidth="1"/>
    <col min="6930" max="6930" width="10.140625" style="41" bestFit="1" customWidth="1"/>
    <col min="6931" max="7167" width="9" style="41"/>
    <col min="7168" max="7168" width="4.140625" style="41" customWidth="1"/>
    <col min="7169" max="7169" width="4.28515625" style="41" customWidth="1"/>
    <col min="7170" max="7170" width="13.5703125" style="41" customWidth="1"/>
    <col min="7171" max="7171" width="65" style="41" customWidth="1"/>
    <col min="7172" max="7172" width="6.7109375" style="41" customWidth="1"/>
    <col min="7173" max="7173" width="8.42578125" style="41" customWidth="1"/>
    <col min="7174" max="7174" width="10" style="41" customWidth="1"/>
    <col min="7175" max="7175" width="15.7109375" style="41" customWidth="1"/>
    <col min="7176" max="7176" width="18.140625" style="41" customWidth="1"/>
    <col min="7177" max="7177" width="15.85546875" style="41" customWidth="1"/>
    <col min="7178" max="7178" width="11.42578125" style="41" bestFit="1" customWidth="1"/>
    <col min="7179" max="7179" width="10.7109375" style="41" bestFit="1" customWidth="1"/>
    <col min="7180" max="7180" width="14" style="41" bestFit="1" customWidth="1"/>
    <col min="7181" max="7181" width="10" style="41" bestFit="1" customWidth="1"/>
    <col min="7182" max="7182" width="10.28515625" style="41" bestFit="1" customWidth="1"/>
    <col min="7183" max="7183" width="10" style="41" customWidth="1"/>
    <col min="7184" max="7184" width="12.7109375" style="41" customWidth="1"/>
    <col min="7185" max="7185" width="14.7109375" style="41" customWidth="1"/>
    <col min="7186" max="7186" width="10.140625" style="41" bestFit="1" customWidth="1"/>
    <col min="7187" max="7423" width="9" style="41"/>
    <col min="7424" max="7424" width="4.140625" style="41" customWidth="1"/>
    <col min="7425" max="7425" width="4.28515625" style="41" customWidth="1"/>
    <col min="7426" max="7426" width="13.5703125" style="41" customWidth="1"/>
    <col min="7427" max="7427" width="65" style="41" customWidth="1"/>
    <col min="7428" max="7428" width="6.7109375" style="41" customWidth="1"/>
    <col min="7429" max="7429" width="8.42578125" style="41" customWidth="1"/>
    <col min="7430" max="7430" width="10" style="41" customWidth="1"/>
    <col min="7431" max="7431" width="15.7109375" style="41" customWidth="1"/>
    <col min="7432" max="7432" width="18.140625" style="41" customWidth="1"/>
    <col min="7433" max="7433" width="15.85546875" style="41" customWidth="1"/>
    <col min="7434" max="7434" width="11.42578125" style="41" bestFit="1" customWidth="1"/>
    <col min="7435" max="7435" width="10.7109375" style="41" bestFit="1" customWidth="1"/>
    <col min="7436" max="7436" width="14" style="41" bestFit="1" customWidth="1"/>
    <col min="7437" max="7437" width="10" style="41" bestFit="1" customWidth="1"/>
    <col min="7438" max="7438" width="10.28515625" style="41" bestFit="1" customWidth="1"/>
    <col min="7439" max="7439" width="10" style="41" customWidth="1"/>
    <col min="7440" max="7440" width="12.7109375" style="41" customWidth="1"/>
    <col min="7441" max="7441" width="14.7109375" style="41" customWidth="1"/>
    <col min="7442" max="7442" width="10.140625" style="41" bestFit="1" customWidth="1"/>
    <col min="7443" max="7679" width="9" style="41"/>
    <col min="7680" max="7680" width="4.140625" style="41" customWidth="1"/>
    <col min="7681" max="7681" width="4.28515625" style="41" customWidth="1"/>
    <col min="7682" max="7682" width="13.5703125" style="41" customWidth="1"/>
    <col min="7683" max="7683" width="65" style="41" customWidth="1"/>
    <col min="7684" max="7684" width="6.7109375" style="41" customWidth="1"/>
    <col min="7685" max="7685" width="8.42578125" style="41" customWidth="1"/>
    <col min="7686" max="7686" width="10" style="41" customWidth="1"/>
    <col min="7687" max="7687" width="15.7109375" style="41" customWidth="1"/>
    <col min="7688" max="7688" width="18.140625" style="41" customWidth="1"/>
    <col min="7689" max="7689" width="15.85546875" style="41" customWidth="1"/>
    <col min="7690" max="7690" width="11.42578125" style="41" bestFit="1" customWidth="1"/>
    <col min="7691" max="7691" width="10.7109375" style="41" bestFit="1" customWidth="1"/>
    <col min="7692" max="7692" width="14" style="41" bestFit="1" customWidth="1"/>
    <col min="7693" max="7693" width="10" style="41" bestFit="1" customWidth="1"/>
    <col min="7694" max="7694" width="10.28515625" style="41" bestFit="1" customWidth="1"/>
    <col min="7695" max="7695" width="10" style="41" customWidth="1"/>
    <col min="7696" max="7696" width="12.7109375" style="41" customWidth="1"/>
    <col min="7697" max="7697" width="14.7109375" style="41" customWidth="1"/>
    <col min="7698" max="7698" width="10.140625" style="41" bestFit="1" customWidth="1"/>
    <col min="7699" max="7935" width="9" style="41"/>
    <col min="7936" max="7936" width="4.140625" style="41" customWidth="1"/>
    <col min="7937" max="7937" width="4.28515625" style="41" customWidth="1"/>
    <col min="7938" max="7938" width="13.5703125" style="41" customWidth="1"/>
    <col min="7939" max="7939" width="65" style="41" customWidth="1"/>
    <col min="7940" max="7940" width="6.7109375" style="41" customWidth="1"/>
    <col min="7941" max="7941" width="8.42578125" style="41" customWidth="1"/>
    <col min="7942" max="7942" width="10" style="41" customWidth="1"/>
    <col min="7943" max="7943" width="15.7109375" style="41" customWidth="1"/>
    <col min="7944" max="7944" width="18.140625" style="41" customWidth="1"/>
    <col min="7945" max="7945" width="15.85546875" style="41" customWidth="1"/>
    <col min="7946" max="7946" width="11.42578125" style="41" bestFit="1" customWidth="1"/>
    <col min="7947" max="7947" width="10.7109375" style="41" bestFit="1" customWidth="1"/>
    <col min="7948" max="7948" width="14" style="41" bestFit="1" customWidth="1"/>
    <col min="7949" max="7949" width="10" style="41" bestFit="1" customWidth="1"/>
    <col min="7950" max="7950" width="10.28515625" style="41" bestFit="1" customWidth="1"/>
    <col min="7951" max="7951" width="10" style="41" customWidth="1"/>
    <col min="7952" max="7952" width="12.7109375" style="41" customWidth="1"/>
    <col min="7953" max="7953" width="14.7109375" style="41" customWidth="1"/>
    <col min="7954" max="7954" width="10.140625" style="41" bestFit="1" customWidth="1"/>
    <col min="7955" max="8191" width="9" style="41"/>
    <col min="8192" max="8192" width="4.140625" style="41" customWidth="1"/>
    <col min="8193" max="8193" width="4.28515625" style="41" customWidth="1"/>
    <col min="8194" max="8194" width="13.5703125" style="41" customWidth="1"/>
    <col min="8195" max="8195" width="65" style="41" customWidth="1"/>
    <col min="8196" max="8196" width="6.7109375" style="41" customWidth="1"/>
    <col min="8197" max="8197" width="8.42578125" style="41" customWidth="1"/>
    <col min="8198" max="8198" width="10" style="41" customWidth="1"/>
    <col min="8199" max="8199" width="15.7109375" style="41" customWidth="1"/>
    <col min="8200" max="8200" width="18.140625" style="41" customWidth="1"/>
    <col min="8201" max="8201" width="15.85546875" style="41" customWidth="1"/>
    <col min="8202" max="8202" width="11.42578125" style="41" bestFit="1" customWidth="1"/>
    <col min="8203" max="8203" width="10.7109375" style="41" bestFit="1" customWidth="1"/>
    <col min="8204" max="8204" width="14" style="41" bestFit="1" customWidth="1"/>
    <col min="8205" max="8205" width="10" style="41" bestFit="1" customWidth="1"/>
    <col min="8206" max="8206" width="10.28515625" style="41" bestFit="1" customWidth="1"/>
    <col min="8207" max="8207" width="10" style="41" customWidth="1"/>
    <col min="8208" max="8208" width="12.7109375" style="41" customWidth="1"/>
    <col min="8209" max="8209" width="14.7109375" style="41" customWidth="1"/>
    <col min="8210" max="8210" width="10.140625" style="41" bestFit="1" customWidth="1"/>
    <col min="8211" max="8447" width="9" style="41"/>
    <col min="8448" max="8448" width="4.140625" style="41" customWidth="1"/>
    <col min="8449" max="8449" width="4.28515625" style="41" customWidth="1"/>
    <col min="8450" max="8450" width="13.5703125" style="41" customWidth="1"/>
    <col min="8451" max="8451" width="65" style="41" customWidth="1"/>
    <col min="8452" max="8452" width="6.7109375" style="41" customWidth="1"/>
    <col min="8453" max="8453" width="8.42578125" style="41" customWidth="1"/>
    <col min="8454" max="8454" width="10" style="41" customWidth="1"/>
    <col min="8455" max="8455" width="15.7109375" style="41" customWidth="1"/>
    <col min="8456" max="8456" width="18.140625" style="41" customWidth="1"/>
    <col min="8457" max="8457" width="15.85546875" style="41" customWidth="1"/>
    <col min="8458" max="8458" width="11.42578125" style="41" bestFit="1" customWidth="1"/>
    <col min="8459" max="8459" width="10.7109375" style="41" bestFit="1" customWidth="1"/>
    <col min="8460" max="8460" width="14" style="41" bestFit="1" customWidth="1"/>
    <col min="8461" max="8461" width="10" style="41" bestFit="1" customWidth="1"/>
    <col min="8462" max="8462" width="10.28515625" style="41" bestFit="1" customWidth="1"/>
    <col min="8463" max="8463" width="10" style="41" customWidth="1"/>
    <col min="8464" max="8464" width="12.7109375" style="41" customWidth="1"/>
    <col min="8465" max="8465" width="14.7109375" style="41" customWidth="1"/>
    <col min="8466" max="8466" width="10.140625" style="41" bestFit="1" customWidth="1"/>
    <col min="8467" max="8703" width="9" style="41"/>
    <col min="8704" max="8704" width="4.140625" style="41" customWidth="1"/>
    <col min="8705" max="8705" width="4.28515625" style="41" customWidth="1"/>
    <col min="8706" max="8706" width="13.5703125" style="41" customWidth="1"/>
    <col min="8707" max="8707" width="65" style="41" customWidth="1"/>
    <col min="8708" max="8708" width="6.7109375" style="41" customWidth="1"/>
    <col min="8709" max="8709" width="8.42578125" style="41" customWidth="1"/>
    <col min="8710" max="8710" width="10" style="41" customWidth="1"/>
    <col min="8711" max="8711" width="15.7109375" style="41" customWidth="1"/>
    <col min="8712" max="8712" width="18.140625" style="41" customWidth="1"/>
    <col min="8713" max="8713" width="15.85546875" style="41" customWidth="1"/>
    <col min="8714" max="8714" width="11.42578125" style="41" bestFit="1" customWidth="1"/>
    <col min="8715" max="8715" width="10.7109375" style="41" bestFit="1" customWidth="1"/>
    <col min="8716" max="8716" width="14" style="41" bestFit="1" customWidth="1"/>
    <col min="8717" max="8717" width="10" style="41" bestFit="1" customWidth="1"/>
    <col min="8718" max="8718" width="10.28515625" style="41" bestFit="1" customWidth="1"/>
    <col min="8719" max="8719" width="10" style="41" customWidth="1"/>
    <col min="8720" max="8720" width="12.7109375" style="41" customWidth="1"/>
    <col min="8721" max="8721" width="14.7109375" style="41" customWidth="1"/>
    <col min="8722" max="8722" width="10.140625" style="41" bestFit="1" customWidth="1"/>
    <col min="8723" max="8959" width="9" style="41"/>
    <col min="8960" max="8960" width="4.140625" style="41" customWidth="1"/>
    <col min="8961" max="8961" width="4.28515625" style="41" customWidth="1"/>
    <col min="8962" max="8962" width="13.5703125" style="41" customWidth="1"/>
    <col min="8963" max="8963" width="65" style="41" customWidth="1"/>
    <col min="8964" max="8964" width="6.7109375" style="41" customWidth="1"/>
    <col min="8965" max="8965" width="8.42578125" style="41" customWidth="1"/>
    <col min="8966" max="8966" width="10" style="41" customWidth="1"/>
    <col min="8967" max="8967" width="15.7109375" style="41" customWidth="1"/>
    <col min="8968" max="8968" width="18.140625" style="41" customWidth="1"/>
    <col min="8969" max="8969" width="15.85546875" style="41" customWidth="1"/>
    <col min="8970" max="8970" width="11.42578125" style="41" bestFit="1" customWidth="1"/>
    <col min="8971" max="8971" width="10.7109375" style="41" bestFit="1" customWidth="1"/>
    <col min="8972" max="8972" width="14" style="41" bestFit="1" customWidth="1"/>
    <col min="8973" max="8973" width="10" style="41" bestFit="1" customWidth="1"/>
    <col min="8974" max="8974" width="10.28515625" style="41" bestFit="1" customWidth="1"/>
    <col min="8975" max="8975" width="10" style="41" customWidth="1"/>
    <col min="8976" max="8976" width="12.7109375" style="41" customWidth="1"/>
    <col min="8977" max="8977" width="14.7109375" style="41" customWidth="1"/>
    <col min="8978" max="8978" width="10.140625" style="41" bestFit="1" customWidth="1"/>
    <col min="8979" max="9215" width="9" style="41"/>
    <col min="9216" max="9216" width="4.140625" style="41" customWidth="1"/>
    <col min="9217" max="9217" width="4.28515625" style="41" customWidth="1"/>
    <col min="9218" max="9218" width="13.5703125" style="41" customWidth="1"/>
    <col min="9219" max="9219" width="65" style="41" customWidth="1"/>
    <col min="9220" max="9220" width="6.7109375" style="41" customWidth="1"/>
    <col min="9221" max="9221" width="8.42578125" style="41" customWidth="1"/>
    <col min="9222" max="9222" width="10" style="41" customWidth="1"/>
    <col min="9223" max="9223" width="15.7109375" style="41" customWidth="1"/>
    <col min="9224" max="9224" width="18.140625" style="41" customWidth="1"/>
    <col min="9225" max="9225" width="15.85546875" style="41" customWidth="1"/>
    <col min="9226" max="9226" width="11.42578125" style="41" bestFit="1" customWidth="1"/>
    <col min="9227" max="9227" width="10.7109375" style="41" bestFit="1" customWidth="1"/>
    <col min="9228" max="9228" width="14" style="41" bestFit="1" customWidth="1"/>
    <col min="9229" max="9229" width="10" style="41" bestFit="1" customWidth="1"/>
    <col min="9230" max="9230" width="10.28515625" style="41" bestFit="1" customWidth="1"/>
    <col min="9231" max="9231" width="10" style="41" customWidth="1"/>
    <col min="9232" max="9232" width="12.7109375" style="41" customWidth="1"/>
    <col min="9233" max="9233" width="14.7109375" style="41" customWidth="1"/>
    <col min="9234" max="9234" width="10.140625" style="41" bestFit="1" customWidth="1"/>
    <col min="9235" max="9471" width="9" style="41"/>
    <col min="9472" max="9472" width="4.140625" style="41" customWidth="1"/>
    <col min="9473" max="9473" width="4.28515625" style="41" customWidth="1"/>
    <col min="9474" max="9474" width="13.5703125" style="41" customWidth="1"/>
    <col min="9475" max="9475" width="65" style="41" customWidth="1"/>
    <col min="9476" max="9476" width="6.7109375" style="41" customWidth="1"/>
    <col min="9477" max="9477" width="8.42578125" style="41" customWidth="1"/>
    <col min="9478" max="9478" width="10" style="41" customWidth="1"/>
    <col min="9479" max="9479" width="15.7109375" style="41" customWidth="1"/>
    <col min="9480" max="9480" width="18.140625" style="41" customWidth="1"/>
    <col min="9481" max="9481" width="15.85546875" style="41" customWidth="1"/>
    <col min="9482" max="9482" width="11.42578125" style="41" bestFit="1" customWidth="1"/>
    <col min="9483" max="9483" width="10.7109375" style="41" bestFit="1" customWidth="1"/>
    <col min="9484" max="9484" width="14" style="41" bestFit="1" customWidth="1"/>
    <col min="9485" max="9485" width="10" style="41" bestFit="1" customWidth="1"/>
    <col min="9486" max="9486" width="10.28515625" style="41" bestFit="1" customWidth="1"/>
    <col min="9487" max="9487" width="10" style="41" customWidth="1"/>
    <col min="9488" max="9488" width="12.7109375" style="41" customWidth="1"/>
    <col min="9489" max="9489" width="14.7109375" style="41" customWidth="1"/>
    <col min="9490" max="9490" width="10.140625" style="41" bestFit="1" customWidth="1"/>
    <col min="9491" max="9727" width="9" style="41"/>
    <col min="9728" max="9728" width="4.140625" style="41" customWidth="1"/>
    <col min="9729" max="9729" width="4.28515625" style="41" customWidth="1"/>
    <col min="9730" max="9730" width="13.5703125" style="41" customWidth="1"/>
    <col min="9731" max="9731" width="65" style="41" customWidth="1"/>
    <col min="9732" max="9732" width="6.7109375" style="41" customWidth="1"/>
    <col min="9733" max="9733" width="8.42578125" style="41" customWidth="1"/>
    <col min="9734" max="9734" width="10" style="41" customWidth="1"/>
    <col min="9735" max="9735" width="15.7109375" style="41" customWidth="1"/>
    <col min="9736" max="9736" width="18.140625" style="41" customWidth="1"/>
    <col min="9737" max="9737" width="15.85546875" style="41" customWidth="1"/>
    <col min="9738" max="9738" width="11.42578125" style="41" bestFit="1" customWidth="1"/>
    <col min="9739" max="9739" width="10.7109375" style="41" bestFit="1" customWidth="1"/>
    <col min="9740" max="9740" width="14" style="41" bestFit="1" customWidth="1"/>
    <col min="9741" max="9741" width="10" style="41" bestFit="1" customWidth="1"/>
    <col min="9742" max="9742" width="10.28515625" style="41" bestFit="1" customWidth="1"/>
    <col min="9743" max="9743" width="10" style="41" customWidth="1"/>
    <col min="9744" max="9744" width="12.7109375" style="41" customWidth="1"/>
    <col min="9745" max="9745" width="14.7109375" style="41" customWidth="1"/>
    <col min="9746" max="9746" width="10.140625" style="41" bestFit="1" customWidth="1"/>
    <col min="9747" max="9983" width="9" style="41"/>
    <col min="9984" max="9984" width="4.140625" style="41" customWidth="1"/>
    <col min="9985" max="9985" width="4.28515625" style="41" customWidth="1"/>
    <col min="9986" max="9986" width="13.5703125" style="41" customWidth="1"/>
    <col min="9987" max="9987" width="65" style="41" customWidth="1"/>
    <col min="9988" max="9988" width="6.7109375" style="41" customWidth="1"/>
    <col min="9989" max="9989" width="8.42578125" style="41" customWidth="1"/>
    <col min="9990" max="9990" width="10" style="41" customWidth="1"/>
    <col min="9991" max="9991" width="15.7109375" style="41" customWidth="1"/>
    <col min="9992" max="9992" width="18.140625" style="41" customWidth="1"/>
    <col min="9993" max="9993" width="15.85546875" style="41" customWidth="1"/>
    <col min="9994" max="9994" width="11.42578125" style="41" bestFit="1" customWidth="1"/>
    <col min="9995" max="9995" width="10.7109375" style="41" bestFit="1" customWidth="1"/>
    <col min="9996" max="9996" width="14" style="41" bestFit="1" customWidth="1"/>
    <col min="9997" max="9997" width="10" style="41" bestFit="1" customWidth="1"/>
    <col min="9998" max="9998" width="10.28515625" style="41" bestFit="1" customWidth="1"/>
    <col min="9999" max="9999" width="10" style="41" customWidth="1"/>
    <col min="10000" max="10000" width="12.7109375" style="41" customWidth="1"/>
    <col min="10001" max="10001" width="14.7109375" style="41" customWidth="1"/>
    <col min="10002" max="10002" width="10.140625" style="41" bestFit="1" customWidth="1"/>
    <col min="10003" max="10239" width="9" style="41"/>
    <col min="10240" max="10240" width="4.140625" style="41" customWidth="1"/>
    <col min="10241" max="10241" width="4.28515625" style="41" customWidth="1"/>
    <col min="10242" max="10242" width="13.5703125" style="41" customWidth="1"/>
    <col min="10243" max="10243" width="65" style="41" customWidth="1"/>
    <col min="10244" max="10244" width="6.7109375" style="41" customWidth="1"/>
    <col min="10245" max="10245" width="8.42578125" style="41" customWidth="1"/>
    <col min="10246" max="10246" width="10" style="41" customWidth="1"/>
    <col min="10247" max="10247" width="15.7109375" style="41" customWidth="1"/>
    <col min="10248" max="10248" width="18.140625" style="41" customWidth="1"/>
    <col min="10249" max="10249" width="15.85546875" style="41" customWidth="1"/>
    <col min="10250" max="10250" width="11.42578125" style="41" bestFit="1" customWidth="1"/>
    <col min="10251" max="10251" width="10.7109375" style="41" bestFit="1" customWidth="1"/>
    <col min="10252" max="10252" width="14" style="41" bestFit="1" customWidth="1"/>
    <col min="10253" max="10253" width="10" style="41" bestFit="1" customWidth="1"/>
    <col min="10254" max="10254" width="10.28515625" style="41" bestFit="1" customWidth="1"/>
    <col min="10255" max="10255" width="10" style="41" customWidth="1"/>
    <col min="10256" max="10256" width="12.7109375" style="41" customWidth="1"/>
    <col min="10257" max="10257" width="14.7109375" style="41" customWidth="1"/>
    <col min="10258" max="10258" width="10.140625" style="41" bestFit="1" customWidth="1"/>
    <col min="10259" max="10495" width="9" style="41"/>
    <col min="10496" max="10496" width="4.140625" style="41" customWidth="1"/>
    <col min="10497" max="10497" width="4.28515625" style="41" customWidth="1"/>
    <col min="10498" max="10498" width="13.5703125" style="41" customWidth="1"/>
    <col min="10499" max="10499" width="65" style="41" customWidth="1"/>
    <col min="10500" max="10500" width="6.7109375" style="41" customWidth="1"/>
    <col min="10501" max="10501" width="8.42578125" style="41" customWidth="1"/>
    <col min="10502" max="10502" width="10" style="41" customWidth="1"/>
    <col min="10503" max="10503" width="15.7109375" style="41" customWidth="1"/>
    <col min="10504" max="10504" width="18.140625" style="41" customWidth="1"/>
    <col min="10505" max="10505" width="15.85546875" style="41" customWidth="1"/>
    <col min="10506" max="10506" width="11.42578125" style="41" bestFit="1" customWidth="1"/>
    <col min="10507" max="10507" width="10.7109375" style="41" bestFit="1" customWidth="1"/>
    <col min="10508" max="10508" width="14" style="41" bestFit="1" customWidth="1"/>
    <col min="10509" max="10509" width="10" style="41" bestFit="1" customWidth="1"/>
    <col min="10510" max="10510" width="10.28515625" style="41" bestFit="1" customWidth="1"/>
    <col min="10511" max="10511" width="10" style="41" customWidth="1"/>
    <col min="10512" max="10512" width="12.7109375" style="41" customWidth="1"/>
    <col min="10513" max="10513" width="14.7109375" style="41" customWidth="1"/>
    <col min="10514" max="10514" width="10.140625" style="41" bestFit="1" customWidth="1"/>
    <col min="10515" max="10751" width="9" style="41"/>
    <col min="10752" max="10752" width="4.140625" style="41" customWidth="1"/>
    <col min="10753" max="10753" width="4.28515625" style="41" customWidth="1"/>
    <col min="10754" max="10754" width="13.5703125" style="41" customWidth="1"/>
    <col min="10755" max="10755" width="65" style="41" customWidth="1"/>
    <col min="10756" max="10756" width="6.7109375" style="41" customWidth="1"/>
    <col min="10757" max="10757" width="8.42578125" style="41" customWidth="1"/>
    <col min="10758" max="10758" width="10" style="41" customWidth="1"/>
    <col min="10759" max="10759" width="15.7109375" style="41" customWidth="1"/>
    <col min="10760" max="10760" width="18.140625" style="41" customWidth="1"/>
    <col min="10761" max="10761" width="15.85546875" style="41" customWidth="1"/>
    <col min="10762" max="10762" width="11.42578125" style="41" bestFit="1" customWidth="1"/>
    <col min="10763" max="10763" width="10.7109375" style="41" bestFit="1" customWidth="1"/>
    <col min="10764" max="10764" width="14" style="41" bestFit="1" customWidth="1"/>
    <col min="10765" max="10765" width="10" style="41" bestFit="1" customWidth="1"/>
    <col min="10766" max="10766" width="10.28515625" style="41" bestFit="1" customWidth="1"/>
    <col min="10767" max="10767" width="10" style="41" customWidth="1"/>
    <col min="10768" max="10768" width="12.7109375" style="41" customWidth="1"/>
    <col min="10769" max="10769" width="14.7109375" style="41" customWidth="1"/>
    <col min="10770" max="10770" width="10.140625" style="41" bestFit="1" customWidth="1"/>
    <col min="10771" max="11007" width="9" style="41"/>
    <col min="11008" max="11008" width="4.140625" style="41" customWidth="1"/>
    <col min="11009" max="11009" width="4.28515625" style="41" customWidth="1"/>
    <col min="11010" max="11010" width="13.5703125" style="41" customWidth="1"/>
    <col min="11011" max="11011" width="65" style="41" customWidth="1"/>
    <col min="11012" max="11012" width="6.7109375" style="41" customWidth="1"/>
    <col min="11013" max="11013" width="8.42578125" style="41" customWidth="1"/>
    <col min="11014" max="11014" width="10" style="41" customWidth="1"/>
    <col min="11015" max="11015" width="15.7109375" style="41" customWidth="1"/>
    <col min="11016" max="11016" width="18.140625" style="41" customWidth="1"/>
    <col min="11017" max="11017" width="15.85546875" style="41" customWidth="1"/>
    <col min="11018" max="11018" width="11.42578125" style="41" bestFit="1" customWidth="1"/>
    <col min="11019" max="11019" width="10.7109375" style="41" bestFit="1" customWidth="1"/>
    <col min="11020" max="11020" width="14" style="41" bestFit="1" customWidth="1"/>
    <col min="11021" max="11021" width="10" style="41" bestFit="1" customWidth="1"/>
    <col min="11022" max="11022" width="10.28515625" style="41" bestFit="1" customWidth="1"/>
    <col min="11023" max="11023" width="10" style="41" customWidth="1"/>
    <col min="11024" max="11024" width="12.7109375" style="41" customWidth="1"/>
    <col min="11025" max="11025" width="14.7109375" style="41" customWidth="1"/>
    <col min="11026" max="11026" width="10.140625" style="41" bestFit="1" customWidth="1"/>
    <col min="11027" max="11263" width="9" style="41"/>
    <col min="11264" max="11264" width="4.140625" style="41" customWidth="1"/>
    <col min="11265" max="11265" width="4.28515625" style="41" customWidth="1"/>
    <col min="11266" max="11266" width="13.5703125" style="41" customWidth="1"/>
    <col min="11267" max="11267" width="65" style="41" customWidth="1"/>
    <col min="11268" max="11268" width="6.7109375" style="41" customWidth="1"/>
    <col min="11269" max="11269" width="8.42578125" style="41" customWidth="1"/>
    <col min="11270" max="11270" width="10" style="41" customWidth="1"/>
    <col min="11271" max="11271" width="15.7109375" style="41" customWidth="1"/>
    <col min="11272" max="11272" width="18.140625" style="41" customWidth="1"/>
    <col min="11273" max="11273" width="15.85546875" style="41" customWidth="1"/>
    <col min="11274" max="11274" width="11.42578125" style="41" bestFit="1" customWidth="1"/>
    <col min="11275" max="11275" width="10.7109375" style="41" bestFit="1" customWidth="1"/>
    <col min="11276" max="11276" width="14" style="41" bestFit="1" customWidth="1"/>
    <col min="11277" max="11277" width="10" style="41" bestFit="1" customWidth="1"/>
    <col min="11278" max="11278" width="10.28515625" style="41" bestFit="1" customWidth="1"/>
    <col min="11279" max="11279" width="10" style="41" customWidth="1"/>
    <col min="11280" max="11280" width="12.7109375" style="41" customWidth="1"/>
    <col min="11281" max="11281" width="14.7109375" style="41" customWidth="1"/>
    <col min="11282" max="11282" width="10.140625" style="41" bestFit="1" customWidth="1"/>
    <col min="11283" max="11519" width="9" style="41"/>
    <col min="11520" max="11520" width="4.140625" style="41" customWidth="1"/>
    <col min="11521" max="11521" width="4.28515625" style="41" customWidth="1"/>
    <col min="11522" max="11522" width="13.5703125" style="41" customWidth="1"/>
    <col min="11523" max="11523" width="65" style="41" customWidth="1"/>
    <col min="11524" max="11524" width="6.7109375" style="41" customWidth="1"/>
    <col min="11525" max="11525" width="8.42578125" style="41" customWidth="1"/>
    <col min="11526" max="11526" width="10" style="41" customWidth="1"/>
    <col min="11527" max="11527" width="15.7109375" style="41" customWidth="1"/>
    <col min="11528" max="11528" width="18.140625" style="41" customWidth="1"/>
    <col min="11529" max="11529" width="15.85546875" style="41" customWidth="1"/>
    <col min="11530" max="11530" width="11.42578125" style="41" bestFit="1" customWidth="1"/>
    <col min="11531" max="11531" width="10.7109375" style="41" bestFit="1" customWidth="1"/>
    <col min="11532" max="11532" width="14" style="41" bestFit="1" customWidth="1"/>
    <col min="11533" max="11533" width="10" style="41" bestFit="1" customWidth="1"/>
    <col min="11534" max="11534" width="10.28515625" style="41" bestFit="1" customWidth="1"/>
    <col min="11535" max="11535" width="10" style="41" customWidth="1"/>
    <col min="11536" max="11536" width="12.7109375" style="41" customWidth="1"/>
    <col min="11537" max="11537" width="14.7109375" style="41" customWidth="1"/>
    <col min="11538" max="11538" width="10.140625" style="41" bestFit="1" customWidth="1"/>
    <col min="11539" max="11775" width="9" style="41"/>
    <col min="11776" max="11776" width="4.140625" style="41" customWidth="1"/>
    <col min="11777" max="11777" width="4.28515625" style="41" customWidth="1"/>
    <col min="11778" max="11778" width="13.5703125" style="41" customWidth="1"/>
    <col min="11779" max="11779" width="65" style="41" customWidth="1"/>
    <col min="11780" max="11780" width="6.7109375" style="41" customWidth="1"/>
    <col min="11781" max="11781" width="8.42578125" style="41" customWidth="1"/>
    <col min="11782" max="11782" width="10" style="41" customWidth="1"/>
    <col min="11783" max="11783" width="15.7109375" style="41" customWidth="1"/>
    <col min="11784" max="11784" width="18.140625" style="41" customWidth="1"/>
    <col min="11785" max="11785" width="15.85546875" style="41" customWidth="1"/>
    <col min="11786" max="11786" width="11.42578125" style="41" bestFit="1" customWidth="1"/>
    <col min="11787" max="11787" width="10.7109375" style="41" bestFit="1" customWidth="1"/>
    <col min="11788" max="11788" width="14" style="41" bestFit="1" customWidth="1"/>
    <col min="11789" max="11789" width="10" style="41" bestFit="1" customWidth="1"/>
    <col min="11790" max="11790" width="10.28515625" style="41" bestFit="1" customWidth="1"/>
    <col min="11791" max="11791" width="10" style="41" customWidth="1"/>
    <col min="11792" max="11792" width="12.7109375" style="41" customWidth="1"/>
    <col min="11793" max="11793" width="14.7109375" style="41" customWidth="1"/>
    <col min="11794" max="11794" width="10.140625" style="41" bestFit="1" customWidth="1"/>
    <col min="11795" max="12031" width="9" style="41"/>
    <col min="12032" max="12032" width="4.140625" style="41" customWidth="1"/>
    <col min="12033" max="12033" width="4.28515625" style="41" customWidth="1"/>
    <col min="12034" max="12034" width="13.5703125" style="41" customWidth="1"/>
    <col min="12035" max="12035" width="65" style="41" customWidth="1"/>
    <col min="12036" max="12036" width="6.7109375" style="41" customWidth="1"/>
    <col min="12037" max="12037" width="8.42578125" style="41" customWidth="1"/>
    <col min="12038" max="12038" width="10" style="41" customWidth="1"/>
    <col min="12039" max="12039" width="15.7109375" style="41" customWidth="1"/>
    <col min="12040" max="12040" width="18.140625" style="41" customWidth="1"/>
    <col min="12041" max="12041" width="15.85546875" style="41" customWidth="1"/>
    <col min="12042" max="12042" width="11.42578125" style="41" bestFit="1" customWidth="1"/>
    <col min="12043" max="12043" width="10.7109375" style="41" bestFit="1" customWidth="1"/>
    <col min="12044" max="12044" width="14" style="41" bestFit="1" customWidth="1"/>
    <col min="12045" max="12045" width="10" style="41" bestFit="1" customWidth="1"/>
    <col min="12046" max="12046" width="10.28515625" style="41" bestFit="1" customWidth="1"/>
    <col min="12047" max="12047" width="10" style="41" customWidth="1"/>
    <col min="12048" max="12048" width="12.7109375" style="41" customWidth="1"/>
    <col min="12049" max="12049" width="14.7109375" style="41" customWidth="1"/>
    <col min="12050" max="12050" width="10.140625" style="41" bestFit="1" customWidth="1"/>
    <col min="12051" max="12287" width="9" style="41"/>
    <col min="12288" max="12288" width="4.140625" style="41" customWidth="1"/>
    <col min="12289" max="12289" width="4.28515625" style="41" customWidth="1"/>
    <col min="12290" max="12290" width="13.5703125" style="41" customWidth="1"/>
    <col min="12291" max="12291" width="65" style="41" customWidth="1"/>
    <col min="12292" max="12292" width="6.7109375" style="41" customWidth="1"/>
    <col min="12293" max="12293" width="8.42578125" style="41" customWidth="1"/>
    <col min="12294" max="12294" width="10" style="41" customWidth="1"/>
    <col min="12295" max="12295" width="15.7109375" style="41" customWidth="1"/>
    <col min="12296" max="12296" width="18.140625" style="41" customWidth="1"/>
    <col min="12297" max="12297" width="15.85546875" style="41" customWidth="1"/>
    <col min="12298" max="12298" width="11.42578125" style="41" bestFit="1" customWidth="1"/>
    <col min="12299" max="12299" width="10.7109375" style="41" bestFit="1" customWidth="1"/>
    <col min="12300" max="12300" width="14" style="41" bestFit="1" customWidth="1"/>
    <col min="12301" max="12301" width="10" style="41" bestFit="1" customWidth="1"/>
    <col min="12302" max="12302" width="10.28515625" style="41" bestFit="1" customWidth="1"/>
    <col min="12303" max="12303" width="10" style="41" customWidth="1"/>
    <col min="12304" max="12304" width="12.7109375" style="41" customWidth="1"/>
    <col min="12305" max="12305" width="14.7109375" style="41" customWidth="1"/>
    <col min="12306" max="12306" width="10.140625" style="41" bestFit="1" customWidth="1"/>
    <col min="12307" max="12543" width="9" style="41"/>
    <col min="12544" max="12544" width="4.140625" style="41" customWidth="1"/>
    <col min="12545" max="12545" width="4.28515625" style="41" customWidth="1"/>
    <col min="12546" max="12546" width="13.5703125" style="41" customWidth="1"/>
    <col min="12547" max="12547" width="65" style="41" customWidth="1"/>
    <col min="12548" max="12548" width="6.7109375" style="41" customWidth="1"/>
    <col min="12549" max="12549" width="8.42578125" style="41" customWidth="1"/>
    <col min="12550" max="12550" width="10" style="41" customWidth="1"/>
    <col min="12551" max="12551" width="15.7109375" style="41" customWidth="1"/>
    <col min="12552" max="12552" width="18.140625" style="41" customWidth="1"/>
    <col min="12553" max="12553" width="15.85546875" style="41" customWidth="1"/>
    <col min="12554" max="12554" width="11.42578125" style="41" bestFit="1" customWidth="1"/>
    <col min="12555" max="12555" width="10.7109375" style="41" bestFit="1" customWidth="1"/>
    <col min="12556" max="12556" width="14" style="41" bestFit="1" customWidth="1"/>
    <col min="12557" max="12557" width="10" style="41" bestFit="1" customWidth="1"/>
    <col min="12558" max="12558" width="10.28515625" style="41" bestFit="1" customWidth="1"/>
    <col min="12559" max="12559" width="10" style="41" customWidth="1"/>
    <col min="12560" max="12560" width="12.7109375" style="41" customWidth="1"/>
    <col min="12561" max="12561" width="14.7109375" style="41" customWidth="1"/>
    <col min="12562" max="12562" width="10.140625" style="41" bestFit="1" customWidth="1"/>
    <col min="12563" max="12799" width="9" style="41"/>
    <col min="12800" max="12800" width="4.140625" style="41" customWidth="1"/>
    <col min="12801" max="12801" width="4.28515625" style="41" customWidth="1"/>
    <col min="12802" max="12802" width="13.5703125" style="41" customWidth="1"/>
    <col min="12803" max="12803" width="65" style="41" customWidth="1"/>
    <col min="12804" max="12804" width="6.7109375" style="41" customWidth="1"/>
    <col min="12805" max="12805" width="8.42578125" style="41" customWidth="1"/>
    <col min="12806" max="12806" width="10" style="41" customWidth="1"/>
    <col min="12807" max="12807" width="15.7109375" style="41" customWidth="1"/>
    <col min="12808" max="12808" width="18.140625" style="41" customWidth="1"/>
    <col min="12809" max="12809" width="15.85546875" style="41" customWidth="1"/>
    <col min="12810" max="12810" width="11.42578125" style="41" bestFit="1" customWidth="1"/>
    <col min="12811" max="12811" width="10.7109375" style="41" bestFit="1" customWidth="1"/>
    <col min="12812" max="12812" width="14" style="41" bestFit="1" customWidth="1"/>
    <col min="12813" max="12813" width="10" style="41" bestFit="1" customWidth="1"/>
    <col min="12814" max="12814" width="10.28515625" style="41" bestFit="1" customWidth="1"/>
    <col min="12815" max="12815" width="10" style="41" customWidth="1"/>
    <col min="12816" max="12816" width="12.7109375" style="41" customWidth="1"/>
    <col min="12817" max="12817" width="14.7109375" style="41" customWidth="1"/>
    <col min="12818" max="12818" width="10.140625" style="41" bestFit="1" customWidth="1"/>
    <col min="12819" max="13055" width="9" style="41"/>
    <col min="13056" max="13056" width="4.140625" style="41" customWidth="1"/>
    <col min="13057" max="13057" width="4.28515625" style="41" customWidth="1"/>
    <col min="13058" max="13058" width="13.5703125" style="41" customWidth="1"/>
    <col min="13059" max="13059" width="65" style="41" customWidth="1"/>
    <col min="13060" max="13060" width="6.7109375" style="41" customWidth="1"/>
    <col min="13061" max="13061" width="8.42578125" style="41" customWidth="1"/>
    <col min="13062" max="13062" width="10" style="41" customWidth="1"/>
    <col min="13063" max="13063" width="15.7109375" style="41" customWidth="1"/>
    <col min="13064" max="13064" width="18.140625" style="41" customWidth="1"/>
    <col min="13065" max="13065" width="15.85546875" style="41" customWidth="1"/>
    <col min="13066" max="13066" width="11.42578125" style="41" bestFit="1" customWidth="1"/>
    <col min="13067" max="13067" width="10.7109375" style="41" bestFit="1" customWidth="1"/>
    <col min="13068" max="13068" width="14" style="41" bestFit="1" customWidth="1"/>
    <col min="13069" max="13069" width="10" style="41" bestFit="1" customWidth="1"/>
    <col min="13070" max="13070" width="10.28515625" style="41" bestFit="1" customWidth="1"/>
    <col min="13071" max="13071" width="10" style="41" customWidth="1"/>
    <col min="13072" max="13072" width="12.7109375" style="41" customWidth="1"/>
    <col min="13073" max="13073" width="14.7109375" style="41" customWidth="1"/>
    <col min="13074" max="13074" width="10.140625" style="41" bestFit="1" customWidth="1"/>
    <col min="13075" max="13311" width="9" style="41"/>
    <col min="13312" max="13312" width="4.140625" style="41" customWidth="1"/>
    <col min="13313" max="13313" width="4.28515625" style="41" customWidth="1"/>
    <col min="13314" max="13314" width="13.5703125" style="41" customWidth="1"/>
    <col min="13315" max="13315" width="65" style="41" customWidth="1"/>
    <col min="13316" max="13316" width="6.7109375" style="41" customWidth="1"/>
    <col min="13317" max="13317" width="8.42578125" style="41" customWidth="1"/>
    <col min="13318" max="13318" width="10" style="41" customWidth="1"/>
    <col min="13319" max="13319" width="15.7109375" style="41" customWidth="1"/>
    <col min="13320" max="13320" width="18.140625" style="41" customWidth="1"/>
    <col min="13321" max="13321" width="15.85546875" style="41" customWidth="1"/>
    <col min="13322" max="13322" width="11.42578125" style="41" bestFit="1" customWidth="1"/>
    <col min="13323" max="13323" width="10.7109375" style="41" bestFit="1" customWidth="1"/>
    <col min="13324" max="13324" width="14" style="41" bestFit="1" customWidth="1"/>
    <col min="13325" max="13325" width="10" style="41" bestFit="1" customWidth="1"/>
    <col min="13326" max="13326" width="10.28515625" style="41" bestFit="1" customWidth="1"/>
    <col min="13327" max="13327" width="10" style="41" customWidth="1"/>
    <col min="13328" max="13328" width="12.7109375" style="41" customWidth="1"/>
    <col min="13329" max="13329" width="14.7109375" style="41" customWidth="1"/>
    <col min="13330" max="13330" width="10.140625" style="41" bestFit="1" customWidth="1"/>
    <col min="13331" max="13567" width="9" style="41"/>
    <col min="13568" max="13568" width="4.140625" style="41" customWidth="1"/>
    <col min="13569" max="13569" width="4.28515625" style="41" customWidth="1"/>
    <col min="13570" max="13570" width="13.5703125" style="41" customWidth="1"/>
    <col min="13571" max="13571" width="65" style="41" customWidth="1"/>
    <col min="13572" max="13572" width="6.7109375" style="41" customWidth="1"/>
    <col min="13573" max="13573" width="8.42578125" style="41" customWidth="1"/>
    <col min="13574" max="13574" width="10" style="41" customWidth="1"/>
    <col min="13575" max="13575" width="15.7109375" style="41" customWidth="1"/>
    <col min="13576" max="13576" width="18.140625" style="41" customWidth="1"/>
    <col min="13577" max="13577" width="15.85546875" style="41" customWidth="1"/>
    <col min="13578" max="13578" width="11.42578125" style="41" bestFit="1" customWidth="1"/>
    <col min="13579" max="13579" width="10.7109375" style="41" bestFit="1" customWidth="1"/>
    <col min="13580" max="13580" width="14" style="41" bestFit="1" customWidth="1"/>
    <col min="13581" max="13581" width="10" style="41" bestFit="1" customWidth="1"/>
    <col min="13582" max="13582" width="10.28515625" style="41" bestFit="1" customWidth="1"/>
    <col min="13583" max="13583" width="10" style="41" customWidth="1"/>
    <col min="13584" max="13584" width="12.7109375" style="41" customWidth="1"/>
    <col min="13585" max="13585" width="14.7109375" style="41" customWidth="1"/>
    <col min="13586" max="13586" width="10.140625" style="41" bestFit="1" customWidth="1"/>
    <col min="13587" max="13823" width="9" style="41"/>
    <col min="13824" max="13824" width="4.140625" style="41" customWidth="1"/>
    <col min="13825" max="13825" width="4.28515625" style="41" customWidth="1"/>
    <col min="13826" max="13826" width="13.5703125" style="41" customWidth="1"/>
    <col min="13827" max="13827" width="65" style="41" customWidth="1"/>
    <col min="13828" max="13828" width="6.7109375" style="41" customWidth="1"/>
    <col min="13829" max="13829" width="8.42578125" style="41" customWidth="1"/>
    <col min="13830" max="13830" width="10" style="41" customWidth="1"/>
    <col min="13831" max="13831" width="15.7109375" style="41" customWidth="1"/>
    <col min="13832" max="13832" width="18.140625" style="41" customWidth="1"/>
    <col min="13833" max="13833" width="15.85546875" style="41" customWidth="1"/>
    <col min="13834" max="13834" width="11.42578125" style="41" bestFit="1" customWidth="1"/>
    <col min="13835" max="13835" width="10.7109375" style="41" bestFit="1" customWidth="1"/>
    <col min="13836" max="13836" width="14" style="41" bestFit="1" customWidth="1"/>
    <col min="13837" max="13837" width="10" style="41" bestFit="1" customWidth="1"/>
    <col min="13838" max="13838" width="10.28515625" style="41" bestFit="1" customWidth="1"/>
    <col min="13839" max="13839" width="10" style="41" customWidth="1"/>
    <col min="13840" max="13840" width="12.7109375" style="41" customWidth="1"/>
    <col min="13841" max="13841" width="14.7109375" style="41" customWidth="1"/>
    <col min="13842" max="13842" width="10.140625" style="41" bestFit="1" customWidth="1"/>
    <col min="13843" max="14079" width="9" style="41"/>
    <col min="14080" max="14080" width="4.140625" style="41" customWidth="1"/>
    <col min="14081" max="14081" width="4.28515625" style="41" customWidth="1"/>
    <col min="14082" max="14082" width="13.5703125" style="41" customWidth="1"/>
    <col min="14083" max="14083" width="65" style="41" customWidth="1"/>
    <col min="14084" max="14084" width="6.7109375" style="41" customWidth="1"/>
    <col min="14085" max="14085" width="8.42578125" style="41" customWidth="1"/>
    <col min="14086" max="14086" width="10" style="41" customWidth="1"/>
    <col min="14087" max="14087" width="15.7109375" style="41" customWidth="1"/>
    <col min="14088" max="14088" width="18.140625" style="41" customWidth="1"/>
    <col min="14089" max="14089" width="15.85546875" style="41" customWidth="1"/>
    <col min="14090" max="14090" width="11.42578125" style="41" bestFit="1" customWidth="1"/>
    <col min="14091" max="14091" width="10.7109375" style="41" bestFit="1" customWidth="1"/>
    <col min="14092" max="14092" width="14" style="41" bestFit="1" customWidth="1"/>
    <col min="14093" max="14093" width="10" style="41" bestFit="1" customWidth="1"/>
    <col min="14094" max="14094" width="10.28515625" style="41" bestFit="1" customWidth="1"/>
    <col min="14095" max="14095" width="10" style="41" customWidth="1"/>
    <col min="14096" max="14096" width="12.7109375" style="41" customWidth="1"/>
    <col min="14097" max="14097" width="14.7109375" style="41" customWidth="1"/>
    <col min="14098" max="14098" width="10.140625" style="41" bestFit="1" customWidth="1"/>
    <col min="14099" max="14335" width="9" style="41"/>
    <col min="14336" max="14336" width="4.140625" style="41" customWidth="1"/>
    <col min="14337" max="14337" width="4.28515625" style="41" customWidth="1"/>
    <col min="14338" max="14338" width="13.5703125" style="41" customWidth="1"/>
    <col min="14339" max="14339" width="65" style="41" customWidth="1"/>
    <col min="14340" max="14340" width="6.7109375" style="41" customWidth="1"/>
    <col min="14341" max="14341" width="8.42578125" style="41" customWidth="1"/>
    <col min="14342" max="14342" width="10" style="41" customWidth="1"/>
    <col min="14343" max="14343" width="15.7109375" style="41" customWidth="1"/>
    <col min="14344" max="14344" width="18.140625" style="41" customWidth="1"/>
    <col min="14345" max="14345" width="15.85546875" style="41" customWidth="1"/>
    <col min="14346" max="14346" width="11.42578125" style="41" bestFit="1" customWidth="1"/>
    <col min="14347" max="14347" width="10.7109375" style="41" bestFit="1" customWidth="1"/>
    <col min="14348" max="14348" width="14" style="41" bestFit="1" customWidth="1"/>
    <col min="14349" max="14349" width="10" style="41" bestFit="1" customWidth="1"/>
    <col min="14350" max="14350" width="10.28515625" style="41" bestFit="1" customWidth="1"/>
    <col min="14351" max="14351" width="10" style="41" customWidth="1"/>
    <col min="14352" max="14352" width="12.7109375" style="41" customWidth="1"/>
    <col min="14353" max="14353" width="14.7109375" style="41" customWidth="1"/>
    <col min="14354" max="14354" width="10.140625" style="41" bestFit="1" customWidth="1"/>
    <col min="14355" max="14591" width="9" style="41"/>
    <col min="14592" max="14592" width="4.140625" style="41" customWidth="1"/>
    <col min="14593" max="14593" width="4.28515625" style="41" customWidth="1"/>
    <col min="14594" max="14594" width="13.5703125" style="41" customWidth="1"/>
    <col min="14595" max="14595" width="65" style="41" customWidth="1"/>
    <col min="14596" max="14596" width="6.7109375" style="41" customWidth="1"/>
    <col min="14597" max="14597" width="8.42578125" style="41" customWidth="1"/>
    <col min="14598" max="14598" width="10" style="41" customWidth="1"/>
    <col min="14599" max="14599" width="15.7109375" style="41" customWidth="1"/>
    <col min="14600" max="14600" width="18.140625" style="41" customWidth="1"/>
    <col min="14601" max="14601" width="15.85546875" style="41" customWidth="1"/>
    <col min="14602" max="14602" width="11.42578125" style="41" bestFit="1" customWidth="1"/>
    <col min="14603" max="14603" width="10.7109375" style="41" bestFit="1" customWidth="1"/>
    <col min="14604" max="14604" width="14" style="41" bestFit="1" customWidth="1"/>
    <col min="14605" max="14605" width="10" style="41" bestFit="1" customWidth="1"/>
    <col min="14606" max="14606" width="10.28515625" style="41" bestFit="1" customWidth="1"/>
    <col min="14607" max="14607" width="10" style="41" customWidth="1"/>
    <col min="14608" max="14608" width="12.7109375" style="41" customWidth="1"/>
    <col min="14609" max="14609" width="14.7109375" style="41" customWidth="1"/>
    <col min="14610" max="14610" width="10.140625" style="41" bestFit="1" customWidth="1"/>
    <col min="14611" max="14847" width="9" style="41"/>
    <col min="14848" max="14848" width="4.140625" style="41" customWidth="1"/>
    <col min="14849" max="14849" width="4.28515625" style="41" customWidth="1"/>
    <col min="14850" max="14850" width="13.5703125" style="41" customWidth="1"/>
    <col min="14851" max="14851" width="65" style="41" customWidth="1"/>
    <col min="14852" max="14852" width="6.7109375" style="41" customWidth="1"/>
    <col min="14853" max="14853" width="8.42578125" style="41" customWidth="1"/>
    <col min="14854" max="14854" width="10" style="41" customWidth="1"/>
    <col min="14855" max="14855" width="15.7109375" style="41" customWidth="1"/>
    <col min="14856" max="14856" width="18.140625" style="41" customWidth="1"/>
    <col min="14857" max="14857" width="15.85546875" style="41" customWidth="1"/>
    <col min="14858" max="14858" width="11.42578125" style="41" bestFit="1" customWidth="1"/>
    <col min="14859" max="14859" width="10.7109375" style="41" bestFit="1" customWidth="1"/>
    <col min="14860" max="14860" width="14" style="41" bestFit="1" customWidth="1"/>
    <col min="14861" max="14861" width="10" style="41" bestFit="1" customWidth="1"/>
    <col min="14862" max="14862" width="10.28515625" style="41" bestFit="1" customWidth="1"/>
    <col min="14863" max="14863" width="10" style="41" customWidth="1"/>
    <col min="14864" max="14864" width="12.7109375" style="41" customWidth="1"/>
    <col min="14865" max="14865" width="14.7109375" style="41" customWidth="1"/>
    <col min="14866" max="14866" width="10.140625" style="41" bestFit="1" customWidth="1"/>
    <col min="14867" max="15103" width="9" style="41"/>
    <col min="15104" max="15104" width="4.140625" style="41" customWidth="1"/>
    <col min="15105" max="15105" width="4.28515625" style="41" customWidth="1"/>
    <col min="15106" max="15106" width="13.5703125" style="41" customWidth="1"/>
    <col min="15107" max="15107" width="65" style="41" customWidth="1"/>
    <col min="15108" max="15108" width="6.7109375" style="41" customWidth="1"/>
    <col min="15109" max="15109" width="8.42578125" style="41" customWidth="1"/>
    <col min="15110" max="15110" width="10" style="41" customWidth="1"/>
    <col min="15111" max="15111" width="15.7109375" style="41" customWidth="1"/>
    <col min="15112" max="15112" width="18.140625" style="41" customWidth="1"/>
    <col min="15113" max="15113" width="15.85546875" style="41" customWidth="1"/>
    <col min="15114" max="15114" width="11.42578125" style="41" bestFit="1" customWidth="1"/>
    <col min="15115" max="15115" width="10.7109375" style="41" bestFit="1" customWidth="1"/>
    <col min="15116" max="15116" width="14" style="41" bestFit="1" customWidth="1"/>
    <col min="15117" max="15117" width="10" style="41" bestFit="1" customWidth="1"/>
    <col min="15118" max="15118" width="10.28515625" style="41" bestFit="1" customWidth="1"/>
    <col min="15119" max="15119" width="10" style="41" customWidth="1"/>
    <col min="15120" max="15120" width="12.7109375" style="41" customWidth="1"/>
    <col min="15121" max="15121" width="14.7109375" style="41" customWidth="1"/>
    <col min="15122" max="15122" width="10.140625" style="41" bestFit="1" customWidth="1"/>
    <col min="15123" max="15359" width="9" style="41"/>
    <col min="15360" max="15360" width="4.140625" style="41" customWidth="1"/>
    <col min="15361" max="15361" width="4.28515625" style="41" customWidth="1"/>
    <col min="15362" max="15362" width="13.5703125" style="41" customWidth="1"/>
    <col min="15363" max="15363" width="65" style="41" customWidth="1"/>
    <col min="15364" max="15364" width="6.7109375" style="41" customWidth="1"/>
    <col min="15365" max="15365" width="8.42578125" style="41" customWidth="1"/>
    <col min="15366" max="15366" width="10" style="41" customWidth="1"/>
    <col min="15367" max="15367" width="15.7109375" style="41" customWidth="1"/>
    <col min="15368" max="15368" width="18.140625" style="41" customWidth="1"/>
    <col min="15369" max="15369" width="15.85546875" style="41" customWidth="1"/>
    <col min="15370" max="15370" width="11.42578125" style="41" bestFit="1" customWidth="1"/>
    <col min="15371" max="15371" width="10.7109375" style="41" bestFit="1" customWidth="1"/>
    <col min="15372" max="15372" width="14" style="41" bestFit="1" customWidth="1"/>
    <col min="15373" max="15373" width="10" style="41" bestFit="1" customWidth="1"/>
    <col min="15374" max="15374" width="10.28515625" style="41" bestFit="1" customWidth="1"/>
    <col min="15375" max="15375" width="10" style="41" customWidth="1"/>
    <col min="15376" max="15376" width="12.7109375" style="41" customWidth="1"/>
    <col min="15377" max="15377" width="14.7109375" style="41" customWidth="1"/>
    <col min="15378" max="15378" width="10.140625" style="41" bestFit="1" customWidth="1"/>
    <col min="15379" max="15615" width="9" style="41"/>
    <col min="15616" max="15616" width="4.140625" style="41" customWidth="1"/>
    <col min="15617" max="15617" width="4.28515625" style="41" customWidth="1"/>
    <col min="15618" max="15618" width="13.5703125" style="41" customWidth="1"/>
    <col min="15619" max="15619" width="65" style="41" customWidth="1"/>
    <col min="15620" max="15620" width="6.7109375" style="41" customWidth="1"/>
    <col min="15621" max="15621" width="8.42578125" style="41" customWidth="1"/>
    <col min="15622" max="15622" width="10" style="41" customWidth="1"/>
    <col min="15623" max="15623" width="15.7109375" style="41" customWidth="1"/>
    <col min="15624" max="15624" width="18.140625" style="41" customWidth="1"/>
    <col min="15625" max="15625" width="15.85546875" style="41" customWidth="1"/>
    <col min="15626" max="15626" width="11.42578125" style="41" bestFit="1" customWidth="1"/>
    <col min="15627" max="15627" width="10.7109375" style="41" bestFit="1" customWidth="1"/>
    <col min="15628" max="15628" width="14" style="41" bestFit="1" customWidth="1"/>
    <col min="15629" max="15629" width="10" style="41" bestFit="1" customWidth="1"/>
    <col min="15630" max="15630" width="10.28515625" style="41" bestFit="1" customWidth="1"/>
    <col min="15631" max="15631" width="10" style="41" customWidth="1"/>
    <col min="15632" max="15632" width="12.7109375" style="41" customWidth="1"/>
    <col min="15633" max="15633" width="14.7109375" style="41" customWidth="1"/>
    <col min="15634" max="15634" width="10.140625" style="41" bestFit="1" customWidth="1"/>
    <col min="15635" max="15871" width="9" style="41"/>
    <col min="15872" max="15872" width="4.140625" style="41" customWidth="1"/>
    <col min="15873" max="15873" width="4.28515625" style="41" customWidth="1"/>
    <col min="15874" max="15874" width="13.5703125" style="41" customWidth="1"/>
    <col min="15875" max="15875" width="65" style="41" customWidth="1"/>
    <col min="15876" max="15876" width="6.7109375" style="41" customWidth="1"/>
    <col min="15877" max="15877" width="8.42578125" style="41" customWidth="1"/>
    <col min="15878" max="15878" width="10" style="41" customWidth="1"/>
    <col min="15879" max="15879" width="15.7109375" style="41" customWidth="1"/>
    <col min="15880" max="15880" width="18.140625" style="41" customWidth="1"/>
    <col min="15881" max="15881" width="15.85546875" style="41" customWidth="1"/>
    <col min="15882" max="15882" width="11.42578125" style="41" bestFit="1" customWidth="1"/>
    <col min="15883" max="15883" width="10.7109375" style="41" bestFit="1" customWidth="1"/>
    <col min="15884" max="15884" width="14" style="41" bestFit="1" customWidth="1"/>
    <col min="15885" max="15885" width="10" style="41" bestFit="1" customWidth="1"/>
    <col min="15886" max="15886" width="10.28515625" style="41" bestFit="1" customWidth="1"/>
    <col min="15887" max="15887" width="10" style="41" customWidth="1"/>
    <col min="15888" max="15888" width="12.7109375" style="41" customWidth="1"/>
    <col min="15889" max="15889" width="14.7109375" style="41" customWidth="1"/>
    <col min="15890" max="15890" width="10.140625" style="41" bestFit="1" customWidth="1"/>
    <col min="15891" max="16127" width="9" style="41"/>
    <col min="16128" max="16128" width="4.140625" style="41" customWidth="1"/>
    <col min="16129" max="16129" width="4.28515625" style="41" customWidth="1"/>
    <col min="16130" max="16130" width="13.5703125" style="41" customWidth="1"/>
    <col min="16131" max="16131" width="65" style="41" customWidth="1"/>
    <col min="16132" max="16132" width="6.7109375" style="41" customWidth="1"/>
    <col min="16133" max="16133" width="8.42578125" style="41" customWidth="1"/>
    <col min="16134" max="16134" width="10" style="41" customWidth="1"/>
    <col min="16135" max="16135" width="15.7109375" style="41" customWidth="1"/>
    <col min="16136" max="16136" width="18.140625" style="41" customWidth="1"/>
    <col min="16137" max="16137" width="15.85546875" style="41" customWidth="1"/>
    <col min="16138" max="16138" width="11.42578125" style="41" bestFit="1" customWidth="1"/>
    <col min="16139" max="16139" width="10.7109375" style="41" bestFit="1" customWidth="1"/>
    <col min="16140" max="16140" width="14" style="41" bestFit="1" customWidth="1"/>
    <col min="16141" max="16141" width="10" style="41" bestFit="1" customWidth="1"/>
    <col min="16142" max="16142" width="10.28515625" style="41" bestFit="1" customWidth="1"/>
    <col min="16143" max="16143" width="10" style="41" customWidth="1"/>
    <col min="16144" max="16144" width="12.7109375" style="41" customWidth="1"/>
    <col min="16145" max="16145" width="14.7109375" style="41" customWidth="1"/>
    <col min="16146" max="16146" width="10.140625" style="41" bestFit="1" customWidth="1"/>
    <col min="16147" max="16384" width="9" style="41"/>
  </cols>
  <sheetData>
    <row r="1" spans="1:35" ht="20.25" customHeight="1">
      <c r="A1" s="27" t="s">
        <v>222</v>
      </c>
      <c r="B1" s="1"/>
      <c r="C1" s="1"/>
      <c r="D1" s="1"/>
      <c r="E1" s="1"/>
      <c r="F1" s="1"/>
      <c r="G1" s="1"/>
      <c r="H1" s="1"/>
    </row>
    <row r="2" spans="1:35" s="13" customFormat="1" ht="13.5" customHeight="1">
      <c r="A2" s="248" t="s">
        <v>120</v>
      </c>
      <c r="B2" s="252"/>
      <c r="C2" s="252"/>
      <c r="D2" s="252"/>
      <c r="E2" s="252"/>
      <c r="F2" s="252"/>
      <c r="G2" s="252"/>
      <c r="H2" s="252"/>
      <c r="I2" s="252"/>
      <c r="J2" s="29"/>
    </row>
    <row r="3" spans="1:35" s="13" customFormat="1" ht="13.5" customHeight="1">
      <c r="A3" s="248" t="s">
        <v>62</v>
      </c>
      <c r="B3" s="253"/>
      <c r="C3" s="253"/>
      <c r="D3" s="253"/>
      <c r="E3" s="11"/>
      <c r="F3" s="11"/>
      <c r="G3" s="12"/>
      <c r="H3" s="12"/>
      <c r="I3" s="42"/>
    </row>
    <row r="4" spans="1:35" s="13" customFormat="1" ht="13.5" customHeight="1">
      <c r="A4" s="43" t="s">
        <v>64</v>
      </c>
      <c r="B4" s="28"/>
      <c r="C4" s="11"/>
      <c r="D4" s="11"/>
      <c r="E4" s="11"/>
      <c r="F4" s="11"/>
      <c r="G4" s="12"/>
      <c r="H4" s="12"/>
      <c r="I4" s="42"/>
    </row>
    <row r="5" spans="1:35" s="42" customFormat="1" ht="13.5" customHeight="1">
      <c r="A5" s="44" t="s">
        <v>63</v>
      </c>
      <c r="B5" s="11"/>
      <c r="C5" s="11"/>
      <c r="D5" s="14"/>
      <c r="E5" s="11"/>
      <c r="F5" s="12"/>
      <c r="G5" s="12"/>
      <c r="AG5" s="41"/>
      <c r="AH5" s="41"/>
      <c r="AI5" s="41"/>
    </row>
    <row r="6" spans="1:35" ht="12.75" customHeight="1">
      <c r="A6" s="8"/>
      <c r="B6" s="8"/>
      <c r="C6" s="8"/>
      <c r="D6" s="9"/>
      <c r="E6" s="8"/>
      <c r="F6" s="8"/>
      <c r="G6" s="1"/>
      <c r="H6" s="1"/>
      <c r="J6" s="45"/>
    </row>
    <row r="7" spans="1:35" ht="24.75" customHeight="1">
      <c r="A7" s="10" t="s">
        <v>0</v>
      </c>
      <c r="B7" s="10" t="s">
        <v>1</v>
      </c>
      <c r="C7" s="10" t="s">
        <v>2</v>
      </c>
      <c r="D7" s="10" t="s">
        <v>3</v>
      </c>
      <c r="E7" s="10" t="s">
        <v>4</v>
      </c>
      <c r="F7" s="10" t="s">
        <v>5</v>
      </c>
      <c r="G7" s="10" t="s">
        <v>6</v>
      </c>
      <c r="H7" s="10" t="s">
        <v>7</v>
      </c>
      <c r="I7" s="10" t="s">
        <v>8</v>
      </c>
      <c r="J7" s="46"/>
      <c r="K7" s="47"/>
    </row>
    <row r="8" spans="1:35" ht="12.75" customHeight="1">
      <c r="A8" s="10" t="s">
        <v>9</v>
      </c>
      <c r="B8" s="10" t="s">
        <v>10</v>
      </c>
      <c r="C8" s="10" t="s">
        <v>11</v>
      </c>
      <c r="D8" s="10" t="s">
        <v>12</v>
      </c>
      <c r="E8" s="10" t="s">
        <v>13</v>
      </c>
      <c r="F8" s="10" t="s">
        <v>14</v>
      </c>
      <c r="G8" s="10" t="s">
        <v>15</v>
      </c>
      <c r="H8" s="10">
        <v>8</v>
      </c>
      <c r="I8" s="10">
        <v>9</v>
      </c>
      <c r="J8" s="48"/>
      <c r="K8" s="47"/>
    </row>
    <row r="9" spans="1:35" ht="21" customHeight="1">
      <c r="A9" s="49"/>
      <c r="B9" s="50"/>
      <c r="C9" s="50" t="s">
        <v>16</v>
      </c>
      <c r="D9" s="50" t="s">
        <v>17</v>
      </c>
      <c r="E9" s="50"/>
      <c r="F9" s="51"/>
      <c r="G9" s="52"/>
      <c r="H9" s="52">
        <f>H10+H47+H158</f>
        <v>0</v>
      </c>
      <c r="I9" s="53"/>
      <c r="J9" s="54"/>
      <c r="K9" s="47"/>
    </row>
    <row r="10" spans="1:35" s="62" customFormat="1" ht="13.5" customHeight="1">
      <c r="A10" s="55"/>
      <c r="B10" s="56"/>
      <c r="C10" s="57" t="s">
        <v>14</v>
      </c>
      <c r="D10" s="57" t="s">
        <v>26</v>
      </c>
      <c r="E10" s="57"/>
      <c r="F10" s="58"/>
      <c r="G10" s="59"/>
      <c r="H10" s="59">
        <f>SUM(H11:H46)</f>
        <v>0</v>
      </c>
      <c r="I10" s="60"/>
      <c r="J10" s="61"/>
    </row>
    <row r="11" spans="1:35" s="62" customFormat="1" ht="13.5" customHeight="1">
      <c r="A11" s="63">
        <v>1</v>
      </c>
      <c r="B11" s="64" t="s">
        <v>34</v>
      </c>
      <c r="C11" s="65">
        <v>619991011</v>
      </c>
      <c r="D11" s="65" t="s">
        <v>67</v>
      </c>
      <c r="E11" s="65" t="s">
        <v>20</v>
      </c>
      <c r="F11" s="66">
        <f>SUM(F13:F14)</f>
        <v>40</v>
      </c>
      <c r="G11" s="238"/>
      <c r="H11" s="67">
        <f>F11*G11</f>
        <v>0</v>
      </c>
      <c r="I11" s="68" t="s">
        <v>113</v>
      </c>
      <c r="J11" s="69"/>
      <c r="T11" s="70"/>
    </row>
    <row r="12" spans="1:35" s="62" customFormat="1" ht="13.5" customHeight="1">
      <c r="A12" s="71"/>
      <c r="B12" s="56"/>
      <c r="C12" s="56"/>
      <c r="D12" s="72" t="s">
        <v>69</v>
      </c>
      <c r="E12" s="56"/>
      <c r="G12" s="73"/>
      <c r="H12" s="73"/>
      <c r="I12" s="74"/>
      <c r="J12" s="75"/>
      <c r="S12" s="70"/>
    </row>
    <row r="13" spans="1:35" s="62" customFormat="1" ht="13.5" customHeight="1">
      <c r="A13" s="71"/>
      <c r="B13" s="56"/>
      <c r="C13" s="56"/>
      <c r="D13" s="72" t="s">
        <v>198</v>
      </c>
      <c r="E13" s="56"/>
      <c r="F13" s="76">
        <f>(30)</f>
        <v>30</v>
      </c>
      <c r="G13" s="73"/>
      <c r="H13" s="73"/>
      <c r="I13" s="74"/>
      <c r="J13" s="75"/>
    </row>
    <row r="14" spans="1:35" s="62" customFormat="1" ht="13.5" customHeight="1">
      <c r="A14" s="71"/>
      <c r="B14" s="56"/>
      <c r="C14" s="56"/>
      <c r="D14" s="72" t="s">
        <v>199</v>
      </c>
      <c r="E14" s="56"/>
      <c r="F14" s="76">
        <f>(10)</f>
        <v>10</v>
      </c>
      <c r="G14" s="73"/>
      <c r="H14" s="73"/>
      <c r="I14" s="74"/>
      <c r="J14" s="77"/>
      <c r="K14" s="78"/>
      <c r="L14" s="78"/>
    </row>
    <row r="15" spans="1:35" s="62" customFormat="1" ht="13.5" customHeight="1">
      <c r="A15" s="71"/>
      <c r="B15" s="56"/>
      <c r="C15" s="56"/>
      <c r="D15" s="72" t="s">
        <v>68</v>
      </c>
      <c r="E15" s="56"/>
      <c r="F15" s="76"/>
      <c r="G15" s="73"/>
      <c r="H15" s="73"/>
      <c r="I15" s="74"/>
      <c r="J15" s="77"/>
    </row>
    <row r="16" spans="1:35" s="62" customFormat="1" ht="13.5" customHeight="1">
      <c r="A16" s="79">
        <v>2</v>
      </c>
      <c r="B16" s="80" t="s">
        <v>52</v>
      </c>
      <c r="C16" s="81">
        <v>619996117</v>
      </c>
      <c r="D16" s="81" t="s">
        <v>99</v>
      </c>
      <c r="E16" s="81" t="s">
        <v>20</v>
      </c>
      <c r="F16" s="82">
        <f>SUM(F18:F27)</f>
        <v>19.329999999999998</v>
      </c>
      <c r="G16" s="239"/>
      <c r="H16" s="83">
        <f>F16*G16</f>
        <v>0</v>
      </c>
      <c r="I16" s="68" t="s">
        <v>113</v>
      </c>
      <c r="J16" s="84"/>
      <c r="K16" s="85"/>
      <c r="L16" s="85"/>
      <c r="M16" s="85"/>
      <c r="N16" s="85"/>
      <c r="O16" s="85"/>
      <c r="R16" s="85"/>
    </row>
    <row r="17" spans="1:10" s="62" customFormat="1" ht="13.5" customHeight="1">
      <c r="A17" s="55"/>
      <c r="B17" s="56"/>
      <c r="C17" s="56"/>
      <c r="D17" s="72" t="s">
        <v>100</v>
      </c>
      <c r="E17" s="81"/>
      <c r="F17" s="86"/>
      <c r="G17" s="87"/>
      <c r="H17" s="87"/>
      <c r="I17" s="74"/>
      <c r="J17" s="88"/>
    </row>
    <row r="18" spans="1:10" s="62" customFormat="1" ht="13.5" customHeight="1">
      <c r="A18" s="55"/>
      <c r="B18" s="56"/>
      <c r="C18" s="56"/>
      <c r="D18" s="72" t="s">
        <v>183</v>
      </c>
      <c r="E18" s="81"/>
      <c r="F18" s="86"/>
      <c r="G18" s="87"/>
      <c r="H18" s="87"/>
      <c r="I18" s="74"/>
      <c r="J18" s="69"/>
    </row>
    <row r="19" spans="1:10" s="62" customFormat="1" ht="13.5" customHeight="1">
      <c r="A19" s="55"/>
      <c r="B19" s="56"/>
      <c r="C19" s="56"/>
      <c r="D19" s="72" t="s">
        <v>184</v>
      </c>
      <c r="E19" s="81"/>
      <c r="F19" s="86">
        <f>(11.81+4.87+6.72)*0.3</f>
        <v>7.02</v>
      </c>
      <c r="G19" s="87"/>
      <c r="H19" s="87"/>
      <c r="I19" s="74"/>
      <c r="J19" s="69"/>
    </row>
    <row r="20" spans="1:10" s="62" customFormat="1" ht="13.5" customHeight="1">
      <c r="A20" s="55"/>
      <c r="B20" s="56"/>
      <c r="C20" s="56"/>
      <c r="D20" s="72" t="s">
        <v>185</v>
      </c>
      <c r="E20" s="81"/>
      <c r="F20" s="86">
        <f>(20.03+18.07)*0.1</f>
        <v>3.8100000000000005</v>
      </c>
      <c r="G20" s="87"/>
      <c r="H20" s="87"/>
      <c r="I20" s="74"/>
      <c r="J20" s="69"/>
    </row>
    <row r="21" spans="1:10" s="62" customFormat="1" ht="27" customHeight="1">
      <c r="A21" s="55"/>
      <c r="B21" s="56"/>
      <c r="C21" s="56"/>
      <c r="D21" s="72" t="s">
        <v>186</v>
      </c>
      <c r="E21" s="81"/>
      <c r="F21" s="86"/>
      <c r="G21" s="87"/>
      <c r="H21" s="87"/>
      <c r="I21" s="74"/>
      <c r="J21" s="69"/>
    </row>
    <row r="22" spans="1:10" s="62" customFormat="1" ht="13.5" customHeight="1">
      <c r="A22" s="55"/>
      <c r="B22" s="56"/>
      <c r="C22" s="56"/>
      <c r="D22" s="72" t="s">
        <v>187</v>
      </c>
      <c r="E22" s="81"/>
      <c r="F22" s="86">
        <f>((0.5)*2)</f>
        <v>1</v>
      </c>
      <c r="G22" s="87"/>
      <c r="H22" s="87"/>
      <c r="I22" s="74"/>
      <c r="J22" s="69"/>
    </row>
    <row r="23" spans="1:10" s="62" customFormat="1" ht="13.5" customHeight="1">
      <c r="A23" s="55"/>
      <c r="B23" s="56"/>
      <c r="C23" s="56"/>
      <c r="D23" s="72" t="s">
        <v>188</v>
      </c>
      <c r="E23" s="81"/>
      <c r="F23" s="86">
        <f>((0.5)*3)</f>
        <v>1.5</v>
      </c>
      <c r="G23" s="87"/>
      <c r="H23" s="87"/>
      <c r="I23" s="74"/>
      <c r="J23" s="69"/>
    </row>
    <row r="24" spans="1:10" s="62" customFormat="1" ht="13.5" customHeight="1">
      <c r="A24" s="55"/>
      <c r="B24" s="56"/>
      <c r="C24" s="56"/>
      <c r="D24" s="72" t="s">
        <v>189</v>
      </c>
      <c r="E24" s="81"/>
      <c r="F24" s="86">
        <f>((0.5)*3)</f>
        <v>1.5</v>
      </c>
      <c r="G24" s="87"/>
      <c r="H24" s="87"/>
      <c r="I24" s="74"/>
      <c r="J24" s="69"/>
    </row>
    <row r="25" spans="1:10" s="62" customFormat="1" ht="13.5" customHeight="1">
      <c r="A25" s="55"/>
      <c r="B25" s="56"/>
      <c r="C25" s="56"/>
      <c r="D25" s="72" t="s">
        <v>203</v>
      </c>
      <c r="E25" s="81"/>
      <c r="F25" s="86">
        <f>((0.5)*3)</f>
        <v>1.5</v>
      </c>
      <c r="G25" s="87"/>
      <c r="H25" s="87"/>
      <c r="I25" s="74"/>
      <c r="J25" s="69"/>
    </row>
    <row r="26" spans="1:10" s="62" customFormat="1" ht="13.5" customHeight="1">
      <c r="A26" s="55"/>
      <c r="B26" s="56"/>
      <c r="C26" s="56"/>
      <c r="D26" s="72" t="s">
        <v>190</v>
      </c>
      <c r="E26" s="81"/>
      <c r="F26" s="86">
        <f>((0.5)*3)</f>
        <v>1.5</v>
      </c>
      <c r="G26" s="87"/>
      <c r="H26" s="87"/>
      <c r="I26" s="74"/>
      <c r="J26" s="69"/>
    </row>
    <row r="27" spans="1:10" s="62" customFormat="1" ht="13.5" customHeight="1">
      <c r="A27" s="55"/>
      <c r="B27" s="56"/>
      <c r="C27" s="56"/>
      <c r="D27" s="72" t="s">
        <v>191</v>
      </c>
      <c r="E27" s="81"/>
      <c r="F27" s="86">
        <f>((0.5)*3)</f>
        <v>1.5</v>
      </c>
      <c r="G27" s="87"/>
      <c r="H27" s="87"/>
      <c r="I27" s="74"/>
      <c r="J27" s="69"/>
    </row>
    <row r="28" spans="1:10" s="62" customFormat="1" ht="13.5" customHeight="1">
      <c r="A28" s="55"/>
      <c r="B28" s="56"/>
      <c r="C28" s="56"/>
      <c r="D28" s="72" t="s">
        <v>101</v>
      </c>
      <c r="E28" s="81"/>
      <c r="F28" s="86"/>
      <c r="G28" s="87"/>
      <c r="H28" s="87"/>
      <c r="I28" s="74"/>
      <c r="J28" s="61"/>
    </row>
    <row r="29" spans="1:10" s="62" customFormat="1" ht="13.5" customHeight="1">
      <c r="A29" s="63">
        <v>3</v>
      </c>
      <c r="B29" s="64" t="s">
        <v>34</v>
      </c>
      <c r="C29" s="65">
        <v>619996127</v>
      </c>
      <c r="D29" s="65" t="s">
        <v>71</v>
      </c>
      <c r="E29" s="65" t="s">
        <v>20</v>
      </c>
      <c r="F29" s="66">
        <f>SUM(F30:F36)</f>
        <v>18</v>
      </c>
      <c r="G29" s="238"/>
      <c r="H29" s="67">
        <f>F29*G29</f>
        <v>0</v>
      </c>
      <c r="I29" s="68" t="s">
        <v>113</v>
      </c>
      <c r="J29" s="61"/>
    </row>
    <row r="30" spans="1:10" s="62" customFormat="1" ht="27" customHeight="1">
      <c r="A30" s="71"/>
      <c r="B30" s="56"/>
      <c r="C30" s="56"/>
      <c r="D30" s="72" t="s">
        <v>192</v>
      </c>
      <c r="E30" s="56"/>
      <c r="F30" s="76"/>
      <c r="G30" s="73"/>
      <c r="H30" s="73"/>
      <c r="I30" s="74"/>
      <c r="J30" s="75"/>
    </row>
    <row r="31" spans="1:10" s="62" customFormat="1" ht="13.5" customHeight="1">
      <c r="A31" s="71"/>
      <c r="B31" s="56"/>
      <c r="C31" s="56"/>
      <c r="D31" s="72" t="s">
        <v>193</v>
      </c>
      <c r="E31" s="81"/>
      <c r="F31" s="86">
        <f t="shared" ref="F31:F36" si="0">((1)*3)</f>
        <v>3</v>
      </c>
      <c r="G31" s="73"/>
      <c r="H31" s="73"/>
      <c r="I31" s="74"/>
      <c r="J31" s="75"/>
    </row>
    <row r="32" spans="1:10" s="62" customFormat="1" ht="13.5" customHeight="1">
      <c r="A32" s="71"/>
      <c r="B32" s="56"/>
      <c r="C32" s="56"/>
      <c r="D32" s="72" t="s">
        <v>194</v>
      </c>
      <c r="E32" s="81"/>
      <c r="F32" s="86">
        <f t="shared" si="0"/>
        <v>3</v>
      </c>
      <c r="G32" s="73"/>
      <c r="H32" s="73"/>
      <c r="I32" s="74"/>
      <c r="J32" s="75"/>
    </row>
    <row r="33" spans="1:18" s="62" customFormat="1" ht="13.5" customHeight="1">
      <c r="A33" s="71"/>
      <c r="B33" s="56"/>
      <c r="C33" s="56"/>
      <c r="D33" s="72" t="s">
        <v>195</v>
      </c>
      <c r="E33" s="81"/>
      <c r="F33" s="86">
        <f t="shared" si="0"/>
        <v>3</v>
      </c>
      <c r="G33" s="73"/>
      <c r="H33" s="73"/>
      <c r="I33" s="74"/>
      <c r="J33" s="75"/>
    </row>
    <row r="34" spans="1:18" s="62" customFormat="1" ht="13.5" customHeight="1">
      <c r="A34" s="71"/>
      <c r="B34" s="56"/>
      <c r="C34" s="56"/>
      <c r="D34" s="72" t="s">
        <v>202</v>
      </c>
      <c r="E34" s="81"/>
      <c r="F34" s="86">
        <f t="shared" si="0"/>
        <v>3</v>
      </c>
      <c r="G34" s="73"/>
      <c r="H34" s="73"/>
      <c r="I34" s="74"/>
      <c r="J34" s="75"/>
    </row>
    <row r="35" spans="1:18" s="62" customFormat="1" ht="13.5" customHeight="1">
      <c r="A35" s="71"/>
      <c r="B35" s="56"/>
      <c r="C35" s="56"/>
      <c r="D35" s="72" t="s">
        <v>196</v>
      </c>
      <c r="E35" s="81"/>
      <c r="F35" s="86">
        <f t="shared" si="0"/>
        <v>3</v>
      </c>
      <c r="G35" s="73"/>
      <c r="H35" s="73"/>
      <c r="I35" s="74"/>
      <c r="J35" s="75"/>
    </row>
    <row r="36" spans="1:18" s="62" customFormat="1" ht="13.5" customHeight="1">
      <c r="A36" s="71"/>
      <c r="B36" s="56"/>
      <c r="C36" s="56"/>
      <c r="D36" s="72" t="s">
        <v>197</v>
      </c>
      <c r="E36" s="81"/>
      <c r="F36" s="86">
        <f t="shared" si="0"/>
        <v>3</v>
      </c>
      <c r="G36" s="73"/>
      <c r="H36" s="73"/>
      <c r="I36" s="74"/>
      <c r="J36" s="75"/>
    </row>
    <row r="37" spans="1:18" s="62" customFormat="1" ht="13.5" customHeight="1">
      <c r="A37" s="71"/>
      <c r="B37" s="56"/>
      <c r="C37" s="56"/>
      <c r="D37" s="72" t="s">
        <v>72</v>
      </c>
      <c r="E37" s="56"/>
      <c r="F37" s="76"/>
      <c r="G37" s="73"/>
      <c r="H37" s="73"/>
      <c r="I37" s="74"/>
      <c r="J37" s="75"/>
    </row>
    <row r="38" spans="1:18" s="62" customFormat="1" ht="13.5" customHeight="1">
      <c r="A38" s="63">
        <v>4</v>
      </c>
      <c r="B38" s="64" t="s">
        <v>34</v>
      </c>
      <c r="C38" s="65">
        <v>619996145</v>
      </c>
      <c r="D38" s="65" t="s">
        <v>108</v>
      </c>
      <c r="E38" s="65" t="s">
        <v>20</v>
      </c>
      <c r="F38" s="66">
        <f>SUM(F40:F40)</f>
        <v>18</v>
      </c>
      <c r="G38" s="238"/>
      <c r="H38" s="67">
        <f>F38*G38</f>
        <v>0</v>
      </c>
      <c r="I38" s="68" t="s">
        <v>113</v>
      </c>
      <c r="J38" s="69"/>
    </row>
    <row r="39" spans="1:18" s="62" customFormat="1" ht="13.5" customHeight="1">
      <c r="A39" s="71"/>
      <c r="B39" s="56"/>
      <c r="C39" s="56"/>
      <c r="D39" s="72" t="s">
        <v>105</v>
      </c>
      <c r="E39" s="81"/>
      <c r="F39" s="86"/>
      <c r="G39" s="73"/>
      <c r="H39" s="73"/>
      <c r="I39" s="74"/>
      <c r="J39" s="75"/>
    </row>
    <row r="40" spans="1:18" s="62" customFormat="1" ht="13.5" customHeight="1">
      <c r="A40" s="71"/>
      <c r="B40" s="56"/>
      <c r="C40" s="56"/>
      <c r="D40" s="72" t="s">
        <v>201</v>
      </c>
      <c r="E40" s="81"/>
      <c r="F40" s="86">
        <f>(3+3+3+3+3+3)*1</f>
        <v>18</v>
      </c>
      <c r="G40" s="73"/>
      <c r="H40" s="73"/>
      <c r="I40" s="74"/>
      <c r="J40" s="75"/>
    </row>
    <row r="41" spans="1:18" s="62" customFormat="1" ht="13.5" customHeight="1">
      <c r="A41" s="71"/>
      <c r="B41" s="56"/>
      <c r="C41" s="56"/>
      <c r="D41" s="72" t="s">
        <v>104</v>
      </c>
      <c r="E41" s="81"/>
      <c r="F41" s="86"/>
      <c r="G41" s="73"/>
      <c r="H41" s="73"/>
      <c r="I41" s="74"/>
      <c r="J41" s="75"/>
    </row>
    <row r="42" spans="1:18" s="62" customFormat="1" ht="13.5" customHeight="1">
      <c r="A42" s="79">
        <v>5</v>
      </c>
      <c r="B42" s="80" t="s">
        <v>52</v>
      </c>
      <c r="C42" s="81">
        <v>632481215</v>
      </c>
      <c r="D42" s="81" t="s">
        <v>102</v>
      </c>
      <c r="E42" s="81" t="s">
        <v>20</v>
      </c>
      <c r="F42" s="82">
        <f>SUM(F44:F45)</f>
        <v>19.329999999999998</v>
      </c>
      <c r="G42" s="239"/>
      <c r="H42" s="83">
        <f>F42*G42</f>
        <v>0</v>
      </c>
      <c r="I42" s="68" t="s">
        <v>113</v>
      </c>
      <c r="J42" s="88"/>
      <c r="K42" s="85"/>
      <c r="L42" s="85"/>
      <c r="M42" s="85"/>
      <c r="N42" s="85"/>
      <c r="O42" s="85"/>
      <c r="R42" s="85"/>
    </row>
    <row r="43" spans="1:18" s="62" customFormat="1" ht="13.5" customHeight="1">
      <c r="A43" s="71"/>
      <c r="B43" s="56"/>
      <c r="C43" s="56"/>
      <c r="D43" s="72" t="s">
        <v>103</v>
      </c>
      <c r="E43" s="81"/>
      <c r="F43" s="86"/>
      <c r="G43" s="73"/>
      <c r="H43" s="73"/>
      <c r="I43" s="74"/>
      <c r="J43" s="75"/>
    </row>
    <row r="44" spans="1:18" s="62" customFormat="1" ht="13.5" customHeight="1">
      <c r="A44" s="71"/>
      <c r="B44" s="56"/>
      <c r="C44" s="56"/>
      <c r="D44" s="72" t="s">
        <v>200</v>
      </c>
      <c r="E44" s="81"/>
      <c r="F44" s="86">
        <f>(7.02+3.81)</f>
        <v>10.83</v>
      </c>
      <c r="G44" s="73"/>
      <c r="H44" s="73"/>
      <c r="I44" s="74"/>
      <c r="J44" s="75"/>
    </row>
    <row r="45" spans="1:18" s="62" customFormat="1" ht="27" customHeight="1">
      <c r="A45" s="71"/>
      <c r="B45" s="56"/>
      <c r="C45" s="56"/>
      <c r="D45" s="72" t="s">
        <v>204</v>
      </c>
      <c r="E45" s="81"/>
      <c r="F45" s="86">
        <f>(1+1.5+1.5+1.5+1.5+1.5)</f>
        <v>8.5</v>
      </c>
      <c r="G45" s="73"/>
      <c r="H45" s="73"/>
      <c r="I45" s="74"/>
      <c r="J45" s="75"/>
    </row>
    <row r="46" spans="1:18" s="62" customFormat="1" ht="13.5" customHeight="1">
      <c r="A46" s="71"/>
      <c r="B46" s="56"/>
      <c r="C46" s="56"/>
      <c r="D46" s="72" t="s">
        <v>104</v>
      </c>
      <c r="E46" s="81"/>
      <c r="F46" s="86"/>
      <c r="G46" s="73"/>
      <c r="H46" s="73"/>
      <c r="I46" s="74"/>
      <c r="J46" s="75"/>
    </row>
    <row r="47" spans="1:18" s="62" customFormat="1" ht="13.5" customHeight="1">
      <c r="A47" s="71"/>
      <c r="B47" s="56"/>
      <c r="C47" s="56" t="s">
        <v>31</v>
      </c>
      <c r="D47" s="56" t="s">
        <v>25</v>
      </c>
      <c r="E47" s="56"/>
      <c r="F47" s="89"/>
      <c r="G47" s="73"/>
      <c r="H47" s="73">
        <f>SUM(H48:H144,H149:H151,H156:H157)</f>
        <v>0</v>
      </c>
      <c r="I47" s="60"/>
      <c r="J47" s="61"/>
    </row>
    <row r="48" spans="1:18" s="97" customFormat="1" ht="26.25" customHeight="1">
      <c r="A48" s="90">
        <v>6</v>
      </c>
      <c r="B48" s="91" t="s">
        <v>40</v>
      </c>
      <c r="C48" s="92">
        <v>949101111</v>
      </c>
      <c r="D48" s="93" t="s">
        <v>41</v>
      </c>
      <c r="E48" s="93" t="s">
        <v>20</v>
      </c>
      <c r="F48" s="94">
        <f>SUM(F51:F59)</f>
        <v>112.5</v>
      </c>
      <c r="G48" s="240"/>
      <c r="H48" s="95">
        <f>F48*G48</f>
        <v>0</v>
      </c>
      <c r="I48" s="68" t="s">
        <v>113</v>
      </c>
      <c r="J48" s="96"/>
    </row>
    <row r="49" spans="1:10" s="97" customFormat="1" ht="13.5" customHeight="1">
      <c r="A49" s="90"/>
      <c r="B49" s="91"/>
      <c r="C49" s="92"/>
      <c r="D49" s="98" t="s">
        <v>65</v>
      </c>
      <c r="E49" s="93"/>
      <c r="F49" s="94"/>
      <c r="G49" s="95"/>
      <c r="H49" s="95"/>
      <c r="I49" s="68"/>
      <c r="J49" s="96"/>
    </row>
    <row r="50" spans="1:10" s="97" customFormat="1" ht="27" customHeight="1">
      <c r="A50" s="90"/>
      <c r="B50" s="91"/>
      <c r="C50" s="92"/>
      <c r="D50" s="98" t="s">
        <v>123</v>
      </c>
      <c r="E50" s="93"/>
      <c r="F50" s="94"/>
      <c r="G50" s="95"/>
      <c r="H50" s="95"/>
      <c r="I50" s="68"/>
      <c r="J50" s="96"/>
    </row>
    <row r="51" spans="1:10" s="97" customFormat="1" ht="13.5" customHeight="1">
      <c r="A51" s="90"/>
      <c r="B51" s="91"/>
      <c r="C51" s="92"/>
      <c r="D51" s="98" t="s">
        <v>124</v>
      </c>
      <c r="E51" s="93"/>
      <c r="F51" s="99">
        <f>((3)*2)</f>
        <v>6</v>
      </c>
      <c r="G51" s="95"/>
      <c r="H51" s="95"/>
      <c r="I51" s="68"/>
      <c r="J51" s="100"/>
    </row>
    <row r="52" spans="1:10" s="97" customFormat="1" ht="13.5" customHeight="1">
      <c r="A52" s="90"/>
      <c r="B52" s="91"/>
      <c r="C52" s="92"/>
      <c r="D52" s="98" t="s">
        <v>126</v>
      </c>
      <c r="E52" s="93"/>
      <c r="F52" s="99">
        <f>((3)*3)</f>
        <v>9</v>
      </c>
      <c r="G52" s="95"/>
      <c r="H52" s="95"/>
      <c r="I52" s="68"/>
      <c r="J52" s="100"/>
    </row>
    <row r="53" spans="1:10" s="97" customFormat="1" ht="13.5" customHeight="1">
      <c r="A53" s="90"/>
      <c r="B53" s="91"/>
      <c r="C53" s="92"/>
      <c r="D53" s="98" t="s">
        <v>125</v>
      </c>
      <c r="E53" s="93"/>
      <c r="F53" s="99">
        <f>((3)*3)</f>
        <v>9</v>
      </c>
      <c r="G53" s="95"/>
      <c r="H53" s="95"/>
      <c r="I53" s="68"/>
      <c r="J53" s="100"/>
    </row>
    <row r="54" spans="1:10" s="97" customFormat="1" ht="13.5" customHeight="1">
      <c r="A54" s="90"/>
      <c r="B54" s="91"/>
      <c r="C54" s="92"/>
      <c r="D54" s="98" t="s">
        <v>175</v>
      </c>
      <c r="E54" s="93"/>
      <c r="F54" s="99">
        <f>((3)*3)</f>
        <v>9</v>
      </c>
      <c r="G54" s="95"/>
      <c r="H54" s="95"/>
      <c r="I54" s="68"/>
      <c r="J54" s="100"/>
    </row>
    <row r="55" spans="1:10" s="97" customFormat="1" ht="13.5" customHeight="1">
      <c r="A55" s="90"/>
      <c r="B55" s="91"/>
      <c r="C55" s="92"/>
      <c r="D55" s="98" t="s">
        <v>127</v>
      </c>
      <c r="E55" s="93"/>
      <c r="F55" s="99">
        <f>((3)*3)</f>
        <v>9</v>
      </c>
      <c r="G55" s="95"/>
      <c r="H55" s="95"/>
      <c r="I55" s="68"/>
      <c r="J55" s="100"/>
    </row>
    <row r="56" spans="1:10" s="97" customFormat="1" ht="13.5" customHeight="1">
      <c r="A56" s="90"/>
      <c r="B56" s="91"/>
      <c r="C56" s="92"/>
      <c r="D56" s="98" t="s">
        <v>128</v>
      </c>
      <c r="E56" s="93"/>
      <c r="F56" s="99">
        <f>((3)*3)</f>
        <v>9</v>
      </c>
      <c r="G56" s="95"/>
      <c r="H56" s="95"/>
      <c r="I56" s="68"/>
      <c r="J56" s="100"/>
    </row>
    <row r="57" spans="1:10" s="62" customFormat="1" ht="13.5" customHeight="1">
      <c r="A57" s="55"/>
      <c r="B57" s="56"/>
      <c r="C57" s="56"/>
      <c r="D57" s="72" t="s">
        <v>122</v>
      </c>
      <c r="E57" s="81"/>
      <c r="F57" s="86"/>
      <c r="G57" s="87"/>
      <c r="H57" s="87"/>
      <c r="I57" s="74"/>
      <c r="J57" s="69"/>
    </row>
    <row r="58" spans="1:10" s="62" customFormat="1" ht="13.5" customHeight="1">
      <c r="A58" s="55"/>
      <c r="B58" s="56"/>
      <c r="C58" s="56"/>
      <c r="D58" s="72" t="s">
        <v>129</v>
      </c>
      <c r="E58" s="93"/>
      <c r="F58" s="99">
        <f>(11.81+4.87+6.72)</f>
        <v>23.4</v>
      </c>
      <c r="G58" s="87"/>
      <c r="H58" s="87"/>
      <c r="I58" s="74"/>
      <c r="J58" s="69"/>
    </row>
    <row r="59" spans="1:10" s="62" customFormat="1" ht="13.5" customHeight="1">
      <c r="A59" s="55"/>
      <c r="B59" s="56"/>
      <c r="C59" s="56"/>
      <c r="D59" s="72" t="s">
        <v>130</v>
      </c>
      <c r="E59" s="93"/>
      <c r="F59" s="99">
        <f>(20.03+18.07)</f>
        <v>38.1</v>
      </c>
      <c r="G59" s="87"/>
      <c r="H59" s="87"/>
      <c r="I59" s="74"/>
      <c r="J59" s="69"/>
    </row>
    <row r="60" spans="1:10" s="106" customFormat="1" ht="13.5" customHeight="1">
      <c r="A60" s="101"/>
      <c r="B60" s="102"/>
      <c r="C60" s="102"/>
      <c r="D60" s="98" t="s">
        <v>42</v>
      </c>
      <c r="E60" s="102"/>
      <c r="F60" s="99"/>
      <c r="G60" s="103"/>
      <c r="H60" s="95"/>
      <c r="I60" s="104"/>
      <c r="J60" s="105"/>
    </row>
    <row r="61" spans="1:10" s="62" customFormat="1" ht="13.5" customHeight="1">
      <c r="A61" s="63">
        <v>7</v>
      </c>
      <c r="B61" s="64" t="s">
        <v>40</v>
      </c>
      <c r="C61" s="65">
        <v>952901111</v>
      </c>
      <c r="D61" s="65" t="s">
        <v>56</v>
      </c>
      <c r="E61" s="65" t="s">
        <v>20</v>
      </c>
      <c r="F61" s="107">
        <f>SUM(F64:F73)</f>
        <v>142.5</v>
      </c>
      <c r="G61" s="238"/>
      <c r="H61" s="67">
        <f>F61*G61</f>
        <v>0</v>
      </c>
      <c r="I61" s="68" t="s">
        <v>113</v>
      </c>
      <c r="J61" s="108"/>
    </row>
    <row r="62" spans="1:10" s="62" customFormat="1" ht="13.5" customHeight="1">
      <c r="A62" s="63"/>
      <c r="B62" s="64"/>
      <c r="C62" s="65"/>
      <c r="D62" s="109" t="s">
        <v>66</v>
      </c>
      <c r="E62" s="65"/>
      <c r="F62" s="110"/>
      <c r="G62" s="67"/>
      <c r="H62" s="67"/>
      <c r="I62" s="111"/>
      <c r="J62" s="112"/>
    </row>
    <row r="63" spans="1:10" s="97" customFormat="1" ht="27" customHeight="1">
      <c r="A63" s="90"/>
      <c r="B63" s="91"/>
      <c r="C63" s="92"/>
      <c r="D63" s="98" t="s">
        <v>123</v>
      </c>
      <c r="E63" s="93"/>
      <c r="F63" s="94"/>
      <c r="G63" s="95"/>
      <c r="H63" s="95"/>
      <c r="I63" s="68"/>
      <c r="J63" s="96"/>
    </row>
    <row r="64" spans="1:10" s="97" customFormat="1" ht="13.5" customHeight="1">
      <c r="A64" s="90"/>
      <c r="B64" s="91"/>
      <c r="C64" s="92"/>
      <c r="D64" s="98" t="s">
        <v>131</v>
      </c>
      <c r="E64" s="93"/>
      <c r="F64" s="99">
        <f>((3)*2)</f>
        <v>6</v>
      </c>
      <c r="G64" s="95"/>
      <c r="H64" s="95"/>
      <c r="I64" s="68"/>
      <c r="J64" s="100"/>
    </row>
    <row r="65" spans="1:13" s="97" customFormat="1" ht="13.5" customHeight="1">
      <c r="A65" s="90"/>
      <c r="B65" s="91"/>
      <c r="C65" s="92"/>
      <c r="D65" s="98" t="s">
        <v>132</v>
      </c>
      <c r="E65" s="93"/>
      <c r="F65" s="99">
        <f>((3)*3)</f>
        <v>9</v>
      </c>
      <c r="G65" s="95"/>
      <c r="H65" s="95"/>
      <c r="I65" s="68"/>
      <c r="J65" s="100"/>
    </row>
    <row r="66" spans="1:13" s="97" customFormat="1" ht="13.5" customHeight="1">
      <c r="A66" s="90"/>
      <c r="B66" s="91"/>
      <c r="C66" s="92"/>
      <c r="D66" s="98" t="s">
        <v>133</v>
      </c>
      <c r="E66" s="93"/>
      <c r="F66" s="99">
        <f>((3)*3)</f>
        <v>9</v>
      </c>
      <c r="G66" s="95"/>
      <c r="H66" s="95"/>
      <c r="I66" s="68"/>
      <c r="J66" s="100"/>
    </row>
    <row r="67" spans="1:13" s="97" customFormat="1" ht="13.5" customHeight="1">
      <c r="A67" s="90"/>
      <c r="B67" s="91"/>
      <c r="C67" s="92"/>
      <c r="D67" s="98" t="s">
        <v>174</v>
      </c>
      <c r="E67" s="93"/>
      <c r="F67" s="99">
        <f>((3)*3)</f>
        <v>9</v>
      </c>
      <c r="G67" s="95"/>
      <c r="H67" s="95"/>
      <c r="I67" s="68"/>
      <c r="J67" s="100"/>
    </row>
    <row r="68" spans="1:13" s="97" customFormat="1" ht="13.5" customHeight="1">
      <c r="A68" s="90"/>
      <c r="B68" s="91"/>
      <c r="C68" s="92"/>
      <c r="D68" s="98" t="s">
        <v>134</v>
      </c>
      <c r="E68" s="93"/>
      <c r="F68" s="99">
        <f>((3)*3)</f>
        <v>9</v>
      </c>
      <c r="G68" s="95"/>
      <c r="H68" s="95"/>
      <c r="I68" s="68"/>
      <c r="J68" s="100"/>
    </row>
    <row r="69" spans="1:13" s="97" customFormat="1" ht="13.5" customHeight="1">
      <c r="A69" s="90"/>
      <c r="B69" s="91"/>
      <c r="C69" s="92"/>
      <c r="D69" s="98" t="s">
        <v>135</v>
      </c>
      <c r="E69" s="93"/>
      <c r="F69" s="99">
        <f>((3)*3)</f>
        <v>9</v>
      </c>
      <c r="G69" s="95"/>
      <c r="H69" s="95"/>
      <c r="I69" s="68"/>
      <c r="J69" s="100"/>
    </row>
    <row r="70" spans="1:13" s="62" customFormat="1" ht="13.5" customHeight="1">
      <c r="A70" s="55"/>
      <c r="B70" s="56"/>
      <c r="C70" s="56"/>
      <c r="D70" s="72" t="s">
        <v>122</v>
      </c>
      <c r="E70" s="81"/>
      <c r="F70" s="86"/>
      <c r="G70" s="87"/>
      <c r="H70" s="87"/>
      <c r="I70" s="74"/>
      <c r="J70" s="69"/>
    </row>
    <row r="71" spans="1:13" s="62" customFormat="1" ht="13.5" customHeight="1">
      <c r="A71" s="55"/>
      <c r="B71" s="56"/>
      <c r="C71" s="56"/>
      <c r="D71" s="72" t="s">
        <v>136</v>
      </c>
      <c r="E71" s="93"/>
      <c r="F71" s="99">
        <f>(11.81+4.87+6.72)</f>
        <v>23.4</v>
      </c>
      <c r="G71" s="87"/>
      <c r="H71" s="87"/>
      <c r="I71" s="74"/>
      <c r="J71" s="69"/>
    </row>
    <row r="72" spans="1:13" s="62" customFormat="1" ht="13.5" customHeight="1">
      <c r="A72" s="55"/>
      <c r="B72" s="56"/>
      <c r="C72" s="56"/>
      <c r="D72" s="72" t="s">
        <v>137</v>
      </c>
      <c r="E72" s="93"/>
      <c r="F72" s="99">
        <f>(20.03+18.07)</f>
        <v>38.1</v>
      </c>
      <c r="G72" s="87"/>
      <c r="H72" s="87"/>
      <c r="I72" s="74"/>
      <c r="J72" s="69"/>
    </row>
    <row r="73" spans="1:13" s="62" customFormat="1" ht="27" customHeight="1">
      <c r="A73" s="63"/>
      <c r="B73" s="64"/>
      <c r="C73" s="65"/>
      <c r="D73" s="109" t="s">
        <v>160</v>
      </c>
      <c r="E73" s="65"/>
      <c r="F73" s="110">
        <v>30</v>
      </c>
      <c r="G73" s="67"/>
      <c r="H73" s="67"/>
      <c r="I73" s="111"/>
      <c r="J73" s="112"/>
    </row>
    <row r="74" spans="1:13" s="97" customFormat="1" ht="13.5" customHeight="1">
      <c r="A74" s="90">
        <v>8</v>
      </c>
      <c r="B74" s="91" t="s">
        <v>29</v>
      </c>
      <c r="C74" s="113">
        <v>962031132</v>
      </c>
      <c r="D74" s="93" t="s">
        <v>53</v>
      </c>
      <c r="E74" s="114" t="s">
        <v>20</v>
      </c>
      <c r="F74" s="115">
        <f>SUM(F76:F79)</f>
        <v>17.64</v>
      </c>
      <c r="G74" s="241"/>
      <c r="H74" s="95">
        <f>F74*G74</f>
        <v>0</v>
      </c>
      <c r="I74" s="68" t="s">
        <v>113</v>
      </c>
      <c r="J74" s="75"/>
    </row>
    <row r="75" spans="1:13" s="97" customFormat="1" ht="13.5" customHeight="1">
      <c r="A75" s="90"/>
      <c r="B75" s="91"/>
      <c r="C75" s="113"/>
      <c r="D75" s="98" t="s">
        <v>138</v>
      </c>
      <c r="E75" s="114"/>
      <c r="F75" s="115"/>
      <c r="G75" s="115"/>
      <c r="H75" s="95"/>
      <c r="I75" s="68"/>
      <c r="J75" s="75"/>
    </row>
    <row r="76" spans="1:13" s="97" customFormat="1" ht="13.5" customHeight="1">
      <c r="A76" s="90"/>
      <c r="B76" s="91"/>
      <c r="C76" s="113"/>
      <c r="D76" s="98" t="s">
        <v>178</v>
      </c>
      <c r="E76" s="114"/>
      <c r="F76" s="99">
        <f>((0.35+0.25)+(0.47+0.3)+(0.79+0.65))*(3.35-0.2)</f>
        <v>8.8514999999999997</v>
      </c>
      <c r="G76" s="115"/>
      <c r="H76" s="95"/>
      <c r="I76" s="68"/>
      <c r="J76" s="116"/>
      <c r="K76" s="41"/>
      <c r="L76" s="41"/>
      <c r="M76" s="41"/>
    </row>
    <row r="77" spans="1:13" s="97" customFormat="1" ht="13.5" customHeight="1">
      <c r="A77" s="90"/>
      <c r="B77" s="91"/>
      <c r="C77" s="113"/>
      <c r="D77" s="98" t="s">
        <v>177</v>
      </c>
      <c r="E77" s="114"/>
      <c r="F77" s="99">
        <f>(0.21+0.25+0.38)*(3.35-0.2)</f>
        <v>2.6459999999999999</v>
      </c>
      <c r="G77" s="115"/>
      <c r="H77" s="95"/>
      <c r="I77" s="68"/>
      <c r="J77" s="116"/>
      <c r="K77" s="41"/>
      <c r="L77" s="41"/>
      <c r="M77" s="41"/>
    </row>
    <row r="78" spans="1:13" s="97" customFormat="1" ht="13.5" customHeight="1">
      <c r="A78" s="90"/>
      <c r="B78" s="91"/>
      <c r="C78" s="113"/>
      <c r="D78" s="98" t="s">
        <v>176</v>
      </c>
      <c r="E78" s="114"/>
      <c r="F78" s="99">
        <f>(0.28+0.38+0.39)*(3.35-0.2)</f>
        <v>3.3075000000000001</v>
      </c>
      <c r="G78" s="115"/>
      <c r="H78" s="95"/>
      <c r="I78" s="68"/>
      <c r="J78" s="116"/>
      <c r="K78" s="41"/>
      <c r="L78" s="41"/>
      <c r="M78" s="41"/>
    </row>
    <row r="79" spans="1:13" s="97" customFormat="1" ht="13.5" customHeight="1">
      <c r="A79" s="90"/>
      <c r="B79" s="91"/>
      <c r="C79" s="113"/>
      <c r="D79" s="98" t="s">
        <v>173</v>
      </c>
      <c r="E79" s="114"/>
      <c r="F79" s="99">
        <f>(0.24+0.26+0.4)*(3.35-0.2)</f>
        <v>2.835</v>
      </c>
      <c r="G79" s="115"/>
      <c r="H79" s="95"/>
      <c r="I79" s="68"/>
      <c r="J79" s="116"/>
      <c r="K79" s="41"/>
      <c r="L79" s="41"/>
      <c r="M79" s="41"/>
    </row>
    <row r="80" spans="1:13" s="97" customFormat="1" ht="27" customHeight="1">
      <c r="A80" s="90"/>
      <c r="B80" s="91"/>
      <c r="C80" s="113"/>
      <c r="D80" s="98" t="s">
        <v>164</v>
      </c>
      <c r="E80" s="114"/>
      <c r="F80" s="99"/>
      <c r="G80" s="115"/>
      <c r="H80" s="95"/>
      <c r="I80" s="68"/>
      <c r="J80" s="116"/>
      <c r="K80" s="41"/>
      <c r="L80" s="41"/>
      <c r="M80" s="41"/>
    </row>
    <row r="81" spans="1:13" s="97" customFormat="1" ht="13.5" customHeight="1">
      <c r="A81" s="90">
        <v>9</v>
      </c>
      <c r="B81" s="91" t="s">
        <v>29</v>
      </c>
      <c r="C81" s="113">
        <v>962031133</v>
      </c>
      <c r="D81" s="93" t="s">
        <v>54</v>
      </c>
      <c r="E81" s="114" t="s">
        <v>20</v>
      </c>
      <c r="F81" s="115">
        <f>SUM(F82:F83)</f>
        <v>5.8788</v>
      </c>
      <c r="G81" s="241"/>
      <c r="H81" s="95">
        <f>F81*G81</f>
        <v>0</v>
      </c>
      <c r="I81" s="68" t="s">
        <v>113</v>
      </c>
      <c r="J81" s="96"/>
    </row>
    <row r="82" spans="1:13" s="97" customFormat="1" ht="13.5" customHeight="1">
      <c r="A82" s="90"/>
      <c r="B82" s="91"/>
      <c r="C82" s="113"/>
      <c r="D82" s="98" t="s">
        <v>182</v>
      </c>
      <c r="E82" s="114"/>
      <c r="F82" s="99">
        <f>(0.39+0.39)*(3.86-0.2)</f>
        <v>2.8548</v>
      </c>
      <c r="G82" s="115"/>
      <c r="H82" s="95"/>
      <c r="I82" s="68"/>
      <c r="J82" s="75"/>
      <c r="K82" s="41"/>
      <c r="L82" s="41"/>
      <c r="M82" s="41"/>
    </row>
    <row r="83" spans="1:13" s="97" customFormat="1" ht="13.5" customHeight="1">
      <c r="A83" s="90"/>
      <c r="B83" s="91"/>
      <c r="C83" s="113"/>
      <c r="D83" s="98" t="s">
        <v>172</v>
      </c>
      <c r="E83" s="114"/>
      <c r="F83" s="99">
        <f>(0.26+0.31+0.39)*(3.35-0.2)</f>
        <v>3.024</v>
      </c>
      <c r="G83" s="115"/>
      <c r="H83" s="95"/>
      <c r="I83" s="68"/>
      <c r="J83" s="75"/>
      <c r="K83" s="41"/>
      <c r="L83" s="41"/>
      <c r="M83" s="41"/>
    </row>
    <row r="84" spans="1:13" s="97" customFormat="1" ht="27" customHeight="1">
      <c r="A84" s="90"/>
      <c r="B84" s="91"/>
      <c r="C84" s="113"/>
      <c r="D84" s="98" t="s">
        <v>164</v>
      </c>
      <c r="E84" s="114"/>
      <c r="F84" s="99"/>
      <c r="G84" s="115"/>
      <c r="H84" s="95"/>
      <c r="I84" s="68"/>
      <c r="J84" s="116"/>
      <c r="K84" s="41"/>
      <c r="L84" s="41"/>
      <c r="M84" s="41"/>
    </row>
    <row r="85" spans="1:13" s="97" customFormat="1" ht="13.5" customHeight="1">
      <c r="A85" s="90">
        <v>10</v>
      </c>
      <c r="B85" s="91" t="s">
        <v>29</v>
      </c>
      <c r="C85" s="113">
        <v>962031136</v>
      </c>
      <c r="D85" s="93" t="s">
        <v>85</v>
      </c>
      <c r="E85" s="114" t="s">
        <v>20</v>
      </c>
      <c r="F85" s="115">
        <f>SUM(F86)</f>
        <v>1.6469999999999998</v>
      </c>
      <c r="G85" s="241"/>
      <c r="H85" s="95">
        <f>F85*G85</f>
        <v>0</v>
      </c>
      <c r="I85" s="68" t="s">
        <v>113</v>
      </c>
      <c r="J85" s="96"/>
    </row>
    <row r="86" spans="1:13" s="97" customFormat="1" ht="13.5" customHeight="1">
      <c r="A86" s="90"/>
      <c r="B86" s="91"/>
      <c r="C86" s="113"/>
      <c r="D86" s="98" t="s">
        <v>181</v>
      </c>
      <c r="E86" s="114"/>
      <c r="F86" s="99">
        <f>(0.45)*(3.86-0.2)</f>
        <v>1.6469999999999998</v>
      </c>
      <c r="G86" s="115"/>
      <c r="H86" s="95"/>
      <c r="I86" s="68"/>
      <c r="J86" s="75"/>
      <c r="K86" s="41"/>
      <c r="L86" s="41"/>
      <c r="M86" s="41"/>
    </row>
    <row r="87" spans="1:13" s="97" customFormat="1" ht="27" customHeight="1">
      <c r="A87" s="90"/>
      <c r="B87" s="91"/>
      <c r="C87" s="113"/>
      <c r="D87" s="98" t="s">
        <v>164</v>
      </c>
      <c r="E87" s="114"/>
      <c r="F87" s="99"/>
      <c r="G87" s="115"/>
      <c r="H87" s="95"/>
      <c r="I87" s="68"/>
      <c r="J87" s="116"/>
      <c r="K87" s="41"/>
      <c r="L87" s="41"/>
      <c r="M87" s="41"/>
    </row>
    <row r="88" spans="1:13" s="106" customFormat="1" ht="13.5" customHeight="1">
      <c r="A88" s="90">
        <v>11</v>
      </c>
      <c r="B88" s="91" t="s">
        <v>29</v>
      </c>
      <c r="C88" s="113">
        <v>962032240</v>
      </c>
      <c r="D88" s="93" t="s">
        <v>139</v>
      </c>
      <c r="E88" s="114" t="s">
        <v>21</v>
      </c>
      <c r="F88" s="115">
        <f>SUM(F89:F90)</f>
        <v>0.78876000000000002</v>
      </c>
      <c r="G88" s="241"/>
      <c r="H88" s="95">
        <f>F88*G88</f>
        <v>0</v>
      </c>
      <c r="I88" s="68" t="s">
        <v>113</v>
      </c>
      <c r="J88" s="117"/>
    </row>
    <row r="89" spans="1:13" s="106" customFormat="1" ht="13.5" customHeight="1">
      <c r="A89" s="90"/>
      <c r="B89" s="93"/>
      <c r="C89" s="113"/>
      <c r="D89" s="98" t="s">
        <v>179</v>
      </c>
      <c r="E89" s="114"/>
      <c r="F89" s="99">
        <f>(1.14*(3.35-0.2))*0.16</f>
        <v>0.57455999999999996</v>
      </c>
      <c r="G89" s="115"/>
      <c r="H89" s="95"/>
      <c r="I89" s="68"/>
      <c r="J89" s="105"/>
      <c r="K89" s="41"/>
      <c r="L89" s="41"/>
      <c r="M89" s="41"/>
    </row>
    <row r="90" spans="1:13" s="106" customFormat="1" ht="13.5" customHeight="1">
      <c r="A90" s="90"/>
      <c r="B90" s="93"/>
      <c r="C90" s="113"/>
      <c r="D90" s="98" t="s">
        <v>180</v>
      </c>
      <c r="E90" s="114"/>
      <c r="F90" s="99">
        <f xml:space="preserve"> (0.4*(3.35-0.2))*0.17</f>
        <v>0.21420000000000003</v>
      </c>
      <c r="G90" s="115"/>
      <c r="H90" s="95"/>
      <c r="I90" s="68"/>
      <c r="J90" s="105"/>
      <c r="K90" s="41"/>
      <c r="L90" s="41"/>
      <c r="M90" s="41"/>
    </row>
    <row r="91" spans="1:13" s="97" customFormat="1" ht="27" customHeight="1">
      <c r="A91" s="90"/>
      <c r="B91" s="91"/>
      <c r="C91" s="113"/>
      <c r="D91" s="98" t="s">
        <v>164</v>
      </c>
      <c r="E91" s="114"/>
      <c r="F91" s="99"/>
      <c r="G91" s="115"/>
      <c r="H91" s="95"/>
      <c r="I91" s="68"/>
      <c r="J91" s="116"/>
      <c r="K91" s="41"/>
      <c r="L91" s="41"/>
      <c r="M91" s="41"/>
    </row>
    <row r="92" spans="1:13" s="106" customFormat="1" ht="13.5" customHeight="1">
      <c r="A92" s="90">
        <v>12</v>
      </c>
      <c r="B92" s="91" t="s">
        <v>29</v>
      </c>
      <c r="C92" s="113" t="s">
        <v>88</v>
      </c>
      <c r="D92" s="93" t="s">
        <v>86</v>
      </c>
      <c r="E92" s="114" t="s">
        <v>35</v>
      </c>
      <c r="F92" s="115">
        <f>SUM(F94)</f>
        <v>3</v>
      </c>
      <c r="G92" s="241"/>
      <c r="H92" s="95">
        <f>F92*G92</f>
        <v>0</v>
      </c>
      <c r="I92" s="68" t="s">
        <v>114</v>
      </c>
      <c r="J92" s="117"/>
    </row>
    <row r="93" spans="1:13" s="62" customFormat="1" ht="40.5" customHeight="1">
      <c r="A93" s="63"/>
      <c r="B93" s="64"/>
      <c r="C93" s="65"/>
      <c r="D93" s="72" t="s">
        <v>87</v>
      </c>
      <c r="E93" s="65"/>
      <c r="F93" s="76"/>
      <c r="G93" s="67"/>
      <c r="H93" s="67"/>
      <c r="I93" s="74"/>
      <c r="J93" s="85"/>
    </row>
    <row r="94" spans="1:13" s="62" customFormat="1" ht="27" customHeight="1">
      <c r="A94" s="63"/>
      <c r="B94" s="64"/>
      <c r="C94" s="65"/>
      <c r="D94" s="72" t="s">
        <v>121</v>
      </c>
      <c r="E94" s="65"/>
      <c r="F94" s="76">
        <v>3</v>
      </c>
      <c r="G94" s="67"/>
      <c r="H94" s="67"/>
      <c r="I94" s="74"/>
      <c r="J94" s="118"/>
    </row>
    <row r="95" spans="1:13" s="62" customFormat="1" ht="27" customHeight="1">
      <c r="A95" s="63"/>
      <c r="B95" s="64"/>
      <c r="C95" s="65"/>
      <c r="D95" s="72" t="s">
        <v>93</v>
      </c>
      <c r="E95" s="65"/>
      <c r="F95" s="76"/>
      <c r="G95" s="67"/>
      <c r="H95" s="67"/>
      <c r="I95" s="74"/>
      <c r="J95" s="119"/>
    </row>
    <row r="96" spans="1:13" s="62" customFormat="1" ht="67.5" customHeight="1">
      <c r="A96" s="63"/>
      <c r="B96" s="64"/>
      <c r="C96" s="65"/>
      <c r="D96" s="120" t="s">
        <v>89</v>
      </c>
      <c r="E96" s="65"/>
      <c r="F96" s="76"/>
      <c r="G96" s="67"/>
      <c r="H96" s="67"/>
      <c r="I96" s="74"/>
      <c r="J96" s="69"/>
    </row>
    <row r="97" spans="1:19" s="121" customFormat="1" ht="13.5" customHeight="1">
      <c r="A97" s="90">
        <v>13</v>
      </c>
      <c r="B97" s="91" t="s">
        <v>29</v>
      </c>
      <c r="C97" s="93">
        <v>967031732</v>
      </c>
      <c r="D97" s="93" t="s">
        <v>74</v>
      </c>
      <c r="E97" s="93" t="s">
        <v>20</v>
      </c>
      <c r="F97" s="94">
        <f>SUM(F98:F100)</f>
        <v>6.3000000000000007</v>
      </c>
      <c r="G97" s="240"/>
      <c r="H97" s="95">
        <f>F97*G97</f>
        <v>0</v>
      </c>
      <c r="I97" s="68" t="s">
        <v>113</v>
      </c>
      <c r="J97" s="105"/>
    </row>
    <row r="98" spans="1:19" s="121" customFormat="1" ht="13.5" customHeight="1">
      <c r="A98" s="90"/>
      <c r="B98" s="91"/>
      <c r="C98" s="93"/>
      <c r="D98" s="122" t="s">
        <v>165</v>
      </c>
      <c r="E98" s="93"/>
      <c r="F98" s="123">
        <f>(0.1*(3.35-0.2)*2)*4</f>
        <v>2.52</v>
      </c>
      <c r="G98" s="95"/>
      <c r="H98" s="95"/>
      <c r="I98" s="124"/>
      <c r="J98" s="125"/>
    </row>
    <row r="99" spans="1:19" s="121" customFormat="1" ht="13.5" customHeight="1">
      <c r="A99" s="90"/>
      <c r="B99" s="91"/>
      <c r="C99" s="93"/>
      <c r="D99" s="122" t="s">
        <v>166</v>
      </c>
      <c r="E99" s="93"/>
      <c r="F99" s="123">
        <f>(0.1*(3.35-0.2)*2)*3</f>
        <v>1.8900000000000001</v>
      </c>
      <c r="G99" s="95"/>
      <c r="H99" s="95"/>
      <c r="I99" s="124"/>
      <c r="J99" s="125"/>
    </row>
    <row r="100" spans="1:19" s="121" customFormat="1" ht="13.5" customHeight="1">
      <c r="A100" s="90"/>
      <c r="B100" s="91"/>
      <c r="C100" s="93"/>
      <c r="D100" s="122" t="s">
        <v>167</v>
      </c>
      <c r="E100" s="93"/>
      <c r="F100" s="123">
        <f>(0.1*(3.35-0.2)*2)*3</f>
        <v>1.8900000000000001</v>
      </c>
      <c r="G100" s="95"/>
      <c r="H100" s="95"/>
      <c r="I100" s="124"/>
      <c r="J100" s="125"/>
    </row>
    <row r="101" spans="1:19" s="121" customFormat="1" ht="13.5" customHeight="1">
      <c r="A101" s="90">
        <v>14</v>
      </c>
      <c r="B101" s="91" t="s">
        <v>29</v>
      </c>
      <c r="C101" s="93">
        <v>967031733</v>
      </c>
      <c r="D101" s="93" t="s">
        <v>76</v>
      </c>
      <c r="E101" s="93" t="s">
        <v>20</v>
      </c>
      <c r="F101" s="94">
        <f>SUM(F102:F103)</f>
        <v>3.6893999999999996</v>
      </c>
      <c r="G101" s="240"/>
      <c r="H101" s="95">
        <f>F101*G101</f>
        <v>0</v>
      </c>
      <c r="I101" s="68" t="s">
        <v>113</v>
      </c>
      <c r="J101" s="105"/>
    </row>
    <row r="102" spans="1:19" s="121" customFormat="1" ht="13.5" customHeight="1">
      <c r="A102" s="90"/>
      <c r="B102" s="91"/>
      <c r="C102" s="93"/>
      <c r="D102" s="122" t="s">
        <v>168</v>
      </c>
      <c r="E102" s="93"/>
      <c r="F102" s="123">
        <f>(0.11*(3.86-0.2)*2)*2</f>
        <v>1.6103999999999998</v>
      </c>
      <c r="G102" s="95"/>
      <c r="H102" s="95"/>
      <c r="I102" s="124"/>
      <c r="J102" s="125"/>
    </row>
    <row r="103" spans="1:19" s="121" customFormat="1" ht="13.5" customHeight="1">
      <c r="A103" s="90"/>
      <c r="B103" s="91"/>
      <c r="C103" s="93"/>
      <c r="D103" s="122" t="s">
        <v>169</v>
      </c>
      <c r="E103" s="93"/>
      <c r="F103" s="123">
        <f>(0.11*(3.35-0.2)*2)*3</f>
        <v>2.0789999999999997</v>
      </c>
      <c r="G103" s="95"/>
      <c r="H103" s="95"/>
      <c r="I103" s="124"/>
      <c r="J103" s="125"/>
    </row>
    <row r="104" spans="1:19" s="121" customFormat="1" ht="13.5" customHeight="1">
      <c r="A104" s="90">
        <v>15</v>
      </c>
      <c r="B104" s="91" t="s">
        <v>29</v>
      </c>
      <c r="C104" s="93" t="s">
        <v>140</v>
      </c>
      <c r="D104" s="93" t="s">
        <v>141</v>
      </c>
      <c r="E104" s="93" t="s">
        <v>20</v>
      </c>
      <c r="F104" s="94">
        <f>SUM(F105:F105)</f>
        <v>0.80519999999999992</v>
      </c>
      <c r="G104" s="240"/>
      <c r="H104" s="95">
        <f>F104*G104</f>
        <v>0</v>
      </c>
      <c r="I104" s="68" t="s">
        <v>114</v>
      </c>
      <c r="J104" s="105"/>
    </row>
    <row r="105" spans="1:19" s="121" customFormat="1" ht="27" customHeight="1">
      <c r="A105" s="90"/>
      <c r="B105" s="91"/>
      <c r="C105" s="93"/>
      <c r="D105" s="122" t="s">
        <v>170</v>
      </c>
      <c r="E105" s="93"/>
      <c r="F105" s="123">
        <f>(0.11*(3.86-0.2)*2)*1</f>
        <v>0.80519999999999992</v>
      </c>
      <c r="G105" s="95"/>
      <c r="H105" s="95"/>
      <c r="I105" s="124"/>
      <c r="J105" s="125"/>
    </row>
    <row r="106" spans="1:19" s="121" customFormat="1" ht="13.5" customHeight="1">
      <c r="A106" s="90">
        <v>16</v>
      </c>
      <c r="B106" s="91" t="s">
        <v>29</v>
      </c>
      <c r="C106" s="93">
        <v>967031734</v>
      </c>
      <c r="D106" s="93" t="s">
        <v>75</v>
      </c>
      <c r="E106" s="93" t="s">
        <v>20</v>
      </c>
      <c r="F106" s="94">
        <f>SUM(F107:F107)</f>
        <v>1.071</v>
      </c>
      <c r="G106" s="240"/>
      <c r="H106" s="95">
        <f>F106*G106</f>
        <v>0</v>
      </c>
      <c r="I106" s="68" t="s">
        <v>113</v>
      </c>
      <c r="J106" s="105"/>
    </row>
    <row r="107" spans="1:19" s="121" customFormat="1" ht="27" customHeight="1">
      <c r="A107" s="90"/>
      <c r="B107" s="91"/>
      <c r="C107" s="93"/>
      <c r="D107" s="122" t="s">
        <v>171</v>
      </c>
      <c r="E107" s="93"/>
      <c r="F107" s="123">
        <f>(0.17*(3.35-0.2)*2)*1</f>
        <v>1.071</v>
      </c>
      <c r="G107" s="95"/>
      <c r="H107" s="95"/>
      <c r="I107" s="124"/>
      <c r="J107" s="125"/>
    </row>
    <row r="108" spans="1:19" s="121" customFormat="1" ht="13.5" customHeight="1">
      <c r="A108" s="90">
        <v>17</v>
      </c>
      <c r="B108" s="91" t="s">
        <v>29</v>
      </c>
      <c r="C108" s="113">
        <v>971033241</v>
      </c>
      <c r="D108" s="93" t="s">
        <v>91</v>
      </c>
      <c r="E108" s="114" t="s">
        <v>35</v>
      </c>
      <c r="F108" s="126">
        <f>SUM(F110:F111)</f>
        <v>3</v>
      </c>
      <c r="G108" s="242"/>
      <c r="H108" s="95">
        <f>F108*G108</f>
        <v>0</v>
      </c>
      <c r="I108" s="68" t="s">
        <v>113</v>
      </c>
      <c r="J108" s="127"/>
      <c r="P108" s="128"/>
      <c r="Q108" s="129"/>
      <c r="R108" s="130"/>
      <c r="S108" s="129"/>
    </row>
    <row r="109" spans="1:19" s="121" customFormat="1" ht="13.5" customHeight="1">
      <c r="A109" s="90"/>
      <c r="B109" s="93"/>
      <c r="C109" s="113"/>
      <c r="D109" s="122" t="s">
        <v>90</v>
      </c>
      <c r="E109" s="114"/>
      <c r="F109" s="99"/>
      <c r="G109" s="126"/>
      <c r="H109" s="95"/>
      <c r="I109" s="68"/>
      <c r="J109" s="131"/>
      <c r="P109" s="132"/>
      <c r="Q109" s="129"/>
      <c r="R109" s="130"/>
      <c r="S109" s="129"/>
    </row>
    <row r="110" spans="1:19" s="121" customFormat="1" ht="13.5" customHeight="1">
      <c r="A110" s="90"/>
      <c r="B110" s="93"/>
      <c r="C110" s="113"/>
      <c r="D110" s="122" t="s">
        <v>142</v>
      </c>
      <c r="E110" s="114"/>
      <c r="F110" s="99">
        <v>2</v>
      </c>
      <c r="G110" s="126"/>
      <c r="H110" s="95"/>
      <c r="I110" s="68"/>
      <c r="J110" s="131"/>
      <c r="P110" s="132"/>
      <c r="Q110" s="129"/>
      <c r="R110" s="130"/>
      <c r="S110" s="129"/>
    </row>
    <row r="111" spans="1:19" s="121" customFormat="1" ht="13.5" customHeight="1">
      <c r="A111" s="90"/>
      <c r="B111" s="93"/>
      <c r="C111" s="113"/>
      <c r="D111" s="122" t="s">
        <v>143</v>
      </c>
      <c r="E111" s="114"/>
      <c r="F111" s="99">
        <f>1</f>
        <v>1</v>
      </c>
      <c r="G111" s="126"/>
      <c r="H111" s="95"/>
      <c r="I111" s="68"/>
      <c r="J111" s="131"/>
      <c r="P111" s="132"/>
      <c r="Q111" s="129"/>
      <c r="R111" s="130"/>
      <c r="S111" s="129"/>
    </row>
    <row r="112" spans="1:19" s="121" customFormat="1" ht="13.5" customHeight="1">
      <c r="A112" s="90">
        <v>18</v>
      </c>
      <c r="B112" s="91" t="s">
        <v>29</v>
      </c>
      <c r="C112" s="113" t="s">
        <v>94</v>
      </c>
      <c r="D112" s="93" t="s">
        <v>95</v>
      </c>
      <c r="E112" s="114" t="s">
        <v>35</v>
      </c>
      <c r="F112" s="126">
        <f>SUM(F114)</f>
        <v>1</v>
      </c>
      <c r="G112" s="242"/>
      <c r="H112" s="95">
        <f>F112*G112</f>
        <v>0</v>
      </c>
      <c r="I112" s="68" t="s">
        <v>114</v>
      </c>
      <c r="J112" s="133"/>
      <c r="P112" s="128"/>
      <c r="Q112" s="129"/>
      <c r="R112" s="130"/>
      <c r="S112" s="129"/>
    </row>
    <row r="113" spans="1:47" s="121" customFormat="1" ht="27" customHeight="1">
      <c r="A113" s="90"/>
      <c r="B113" s="93"/>
      <c r="C113" s="113"/>
      <c r="D113" s="122" t="s">
        <v>96</v>
      </c>
      <c r="E113" s="114"/>
      <c r="F113" s="99"/>
      <c r="G113" s="126"/>
      <c r="H113" s="95"/>
      <c r="I113" s="134"/>
      <c r="J113" s="125"/>
      <c r="L113" s="135"/>
      <c r="P113" s="132"/>
      <c r="Q113" s="129"/>
      <c r="R113" s="130"/>
      <c r="S113" s="129"/>
    </row>
    <row r="114" spans="1:47" s="121" customFormat="1" ht="13.5" customHeight="1">
      <c r="A114" s="90"/>
      <c r="B114" s="93"/>
      <c r="C114" s="113"/>
      <c r="D114" s="122" t="s">
        <v>144</v>
      </c>
      <c r="E114" s="114"/>
      <c r="F114" s="99">
        <v>1</v>
      </c>
      <c r="G114" s="126"/>
      <c r="H114" s="95"/>
      <c r="I114" s="68"/>
      <c r="P114" s="132"/>
      <c r="Q114" s="129"/>
      <c r="R114" s="130"/>
      <c r="S114" s="129"/>
    </row>
    <row r="115" spans="1:47" s="121" customFormat="1" ht="27" customHeight="1">
      <c r="A115" s="90"/>
      <c r="B115" s="93"/>
      <c r="C115" s="113"/>
      <c r="D115" s="122" t="s">
        <v>97</v>
      </c>
      <c r="E115" s="114"/>
      <c r="F115" s="99"/>
      <c r="G115" s="126"/>
      <c r="H115" s="95"/>
      <c r="I115" s="134"/>
      <c r="J115" s="133"/>
      <c r="K115" s="136"/>
      <c r="L115" s="136"/>
      <c r="M115" s="136"/>
      <c r="N115" s="136"/>
      <c r="O115" s="136"/>
      <c r="P115" s="132"/>
      <c r="Q115" s="129"/>
      <c r="R115" s="130"/>
      <c r="S115" s="129"/>
    </row>
    <row r="116" spans="1:47" s="62" customFormat="1" ht="67.5" customHeight="1">
      <c r="A116" s="137"/>
      <c r="B116" s="138"/>
      <c r="C116" s="139"/>
      <c r="D116" s="120" t="s">
        <v>89</v>
      </c>
      <c r="E116" s="72"/>
      <c r="F116" s="76"/>
      <c r="G116" s="67"/>
      <c r="H116" s="67"/>
      <c r="I116" s="60"/>
    </row>
    <row r="117" spans="1:47" s="146" customFormat="1" ht="13.5" customHeight="1">
      <c r="A117" s="140">
        <v>19</v>
      </c>
      <c r="B117" s="141" t="s">
        <v>29</v>
      </c>
      <c r="C117" s="113" t="s">
        <v>156</v>
      </c>
      <c r="D117" s="142" t="s">
        <v>155</v>
      </c>
      <c r="E117" s="142" t="s">
        <v>24</v>
      </c>
      <c r="F117" s="126">
        <f>SUM(F119)</f>
        <v>1</v>
      </c>
      <c r="G117" s="243"/>
      <c r="H117" s="144">
        <f>F117*G117</f>
        <v>0</v>
      </c>
      <c r="I117" s="68" t="s">
        <v>114</v>
      </c>
      <c r="J117" s="145"/>
      <c r="K117" s="62"/>
      <c r="L117" s="62"/>
      <c r="M117" s="62"/>
      <c r="N117" s="62"/>
      <c r="O117" s="62"/>
      <c r="P117" s="62"/>
      <c r="Q117" s="62"/>
      <c r="R117" s="62"/>
      <c r="S117" s="62"/>
      <c r="T117" s="62"/>
      <c r="U117" s="62"/>
      <c r="V117" s="62"/>
      <c r="W117" s="62"/>
      <c r="X117" s="62"/>
      <c r="Y117" s="62"/>
      <c r="Z117" s="62"/>
      <c r="AA117" s="62"/>
      <c r="AB117" s="62"/>
      <c r="AC117" s="62"/>
      <c r="AD117" s="62"/>
      <c r="AE117" s="62"/>
      <c r="AF117" s="62"/>
      <c r="AG117" s="62"/>
      <c r="AH117" s="62"/>
      <c r="AI117" s="62"/>
      <c r="AJ117" s="62"/>
      <c r="AK117" s="62"/>
      <c r="AL117" s="62"/>
      <c r="AM117" s="62"/>
      <c r="AN117" s="62"/>
      <c r="AO117" s="62"/>
      <c r="AP117" s="62"/>
      <c r="AQ117" s="62"/>
      <c r="AR117" s="62"/>
      <c r="AS117" s="62"/>
      <c r="AT117" s="62"/>
      <c r="AU117" s="62"/>
    </row>
    <row r="118" spans="1:47" s="146" customFormat="1" ht="27" customHeight="1">
      <c r="A118" s="140"/>
      <c r="B118" s="141"/>
      <c r="C118" s="142"/>
      <c r="D118" s="147" t="s">
        <v>161</v>
      </c>
      <c r="E118" s="142"/>
      <c r="G118" s="143"/>
      <c r="H118" s="144"/>
      <c r="I118" s="148"/>
      <c r="J118" s="149"/>
      <c r="K118" s="62"/>
      <c r="L118" s="62"/>
      <c r="M118" s="62"/>
      <c r="N118" s="62"/>
      <c r="O118" s="62"/>
      <c r="P118" s="62"/>
      <c r="Q118" s="62"/>
      <c r="R118" s="62"/>
      <c r="S118" s="62"/>
      <c r="T118" s="62"/>
      <c r="U118" s="62"/>
      <c r="V118" s="62"/>
      <c r="W118" s="62"/>
      <c r="X118" s="62"/>
      <c r="Y118" s="62"/>
      <c r="Z118" s="62"/>
      <c r="AA118" s="62"/>
      <c r="AB118" s="62"/>
      <c r="AC118" s="62"/>
      <c r="AD118" s="62"/>
      <c r="AE118" s="62"/>
      <c r="AF118" s="62"/>
      <c r="AG118" s="62"/>
      <c r="AH118" s="62"/>
      <c r="AI118" s="62"/>
      <c r="AJ118" s="62"/>
      <c r="AK118" s="62"/>
      <c r="AL118" s="62"/>
      <c r="AM118" s="62"/>
      <c r="AN118" s="62"/>
      <c r="AO118" s="62"/>
      <c r="AP118" s="62"/>
      <c r="AQ118" s="62"/>
      <c r="AR118" s="62"/>
      <c r="AS118" s="62"/>
      <c r="AT118" s="62"/>
      <c r="AU118" s="62"/>
    </row>
    <row r="119" spans="1:47" s="146" customFormat="1" ht="13.5" customHeight="1">
      <c r="A119" s="140"/>
      <c r="B119" s="141"/>
      <c r="C119" s="142"/>
      <c r="D119" s="147" t="s">
        <v>157</v>
      </c>
      <c r="E119" s="142"/>
      <c r="F119" s="150">
        <v>1</v>
      </c>
      <c r="G119" s="143"/>
      <c r="H119" s="144"/>
      <c r="I119" s="148"/>
      <c r="J119" s="149"/>
      <c r="K119" s="62"/>
      <c r="L119" s="62"/>
      <c r="M119" s="62"/>
      <c r="N119" s="62"/>
      <c r="O119" s="62"/>
      <c r="P119" s="62"/>
      <c r="Q119" s="62"/>
      <c r="R119" s="62"/>
      <c r="S119" s="62"/>
      <c r="T119" s="62"/>
      <c r="U119" s="62"/>
      <c r="V119" s="62"/>
      <c r="W119" s="62"/>
      <c r="X119" s="62"/>
      <c r="Y119" s="62"/>
      <c r="Z119" s="62"/>
      <c r="AA119" s="62"/>
      <c r="AB119" s="62"/>
      <c r="AC119" s="62"/>
      <c r="AD119" s="62"/>
      <c r="AE119" s="62"/>
      <c r="AF119" s="62"/>
      <c r="AG119" s="62"/>
      <c r="AH119" s="62"/>
      <c r="AI119" s="62"/>
      <c r="AJ119" s="62"/>
      <c r="AK119" s="62"/>
      <c r="AL119" s="62"/>
      <c r="AM119" s="62"/>
      <c r="AN119" s="62"/>
      <c r="AO119" s="62"/>
      <c r="AP119" s="62"/>
      <c r="AQ119" s="62"/>
      <c r="AR119" s="62"/>
      <c r="AS119" s="62"/>
      <c r="AT119" s="62"/>
      <c r="AU119" s="62"/>
    </row>
    <row r="120" spans="1:47" s="146" customFormat="1" ht="27" customHeight="1">
      <c r="A120" s="140"/>
      <c r="B120" s="141"/>
      <c r="C120" s="142"/>
      <c r="D120" s="147" t="s">
        <v>158</v>
      </c>
      <c r="E120" s="142"/>
      <c r="F120" s="150"/>
      <c r="G120" s="143"/>
      <c r="H120" s="144"/>
      <c r="I120" s="148"/>
      <c r="J120" s="112"/>
      <c r="K120" s="62"/>
      <c r="L120" s="62"/>
      <c r="M120" s="62"/>
      <c r="N120" s="62"/>
      <c r="O120" s="62"/>
      <c r="P120" s="62"/>
      <c r="Q120" s="62"/>
      <c r="R120" s="62"/>
      <c r="S120" s="62"/>
      <c r="T120" s="62"/>
      <c r="U120" s="62"/>
      <c r="V120" s="62"/>
      <c r="W120" s="62"/>
      <c r="X120" s="62"/>
      <c r="Y120" s="62"/>
      <c r="Z120" s="62"/>
      <c r="AA120" s="62"/>
      <c r="AB120" s="62"/>
      <c r="AC120" s="62"/>
      <c r="AD120" s="62"/>
      <c r="AE120" s="62"/>
      <c r="AF120" s="62"/>
      <c r="AG120" s="62"/>
      <c r="AH120" s="62"/>
      <c r="AI120" s="62"/>
      <c r="AJ120" s="62"/>
      <c r="AK120" s="62"/>
      <c r="AL120" s="62"/>
      <c r="AM120" s="62"/>
      <c r="AN120" s="62"/>
      <c r="AO120" s="62"/>
      <c r="AP120" s="62"/>
      <c r="AQ120" s="62"/>
      <c r="AR120" s="62"/>
      <c r="AS120" s="62"/>
      <c r="AT120" s="62"/>
      <c r="AU120" s="62"/>
    </row>
    <row r="121" spans="1:47" s="146" customFormat="1" ht="13.5" customHeight="1">
      <c r="A121" s="140"/>
      <c r="B121" s="141"/>
      <c r="C121" s="142"/>
      <c r="D121" s="147" t="s">
        <v>159</v>
      </c>
      <c r="E121" s="142"/>
      <c r="F121" s="150"/>
      <c r="G121" s="143"/>
      <c r="H121" s="144"/>
      <c r="I121" s="148"/>
      <c r="J121" s="149"/>
      <c r="K121" s="62"/>
      <c r="L121" s="62"/>
      <c r="M121" s="62"/>
      <c r="N121" s="62"/>
      <c r="O121" s="62"/>
      <c r="P121" s="62"/>
      <c r="Q121" s="62"/>
      <c r="R121" s="62"/>
      <c r="S121" s="62"/>
      <c r="T121" s="62"/>
      <c r="U121" s="62"/>
      <c r="V121" s="62"/>
      <c r="W121" s="62"/>
      <c r="X121" s="62"/>
      <c r="Y121" s="62"/>
      <c r="Z121" s="62"/>
      <c r="AA121" s="62"/>
      <c r="AB121" s="62"/>
      <c r="AC121" s="62"/>
      <c r="AD121" s="62"/>
      <c r="AE121" s="62"/>
      <c r="AF121" s="62"/>
      <c r="AG121" s="62"/>
      <c r="AH121" s="62"/>
      <c r="AI121" s="62"/>
      <c r="AJ121" s="62"/>
      <c r="AK121" s="62"/>
      <c r="AL121" s="62"/>
      <c r="AM121" s="62"/>
      <c r="AN121" s="62"/>
      <c r="AO121" s="62"/>
      <c r="AP121" s="62"/>
      <c r="AQ121" s="62"/>
      <c r="AR121" s="62"/>
      <c r="AS121" s="62"/>
      <c r="AT121" s="62"/>
      <c r="AU121" s="62"/>
    </row>
    <row r="122" spans="1:47" s="62" customFormat="1" ht="13.5" customHeight="1">
      <c r="A122" s="63">
        <v>20</v>
      </c>
      <c r="B122" s="151" t="s">
        <v>29</v>
      </c>
      <c r="C122" s="65">
        <v>978011121</v>
      </c>
      <c r="D122" s="65" t="s">
        <v>92</v>
      </c>
      <c r="E122" s="65" t="s">
        <v>20</v>
      </c>
      <c r="F122" s="107">
        <f>SUM(F125)</f>
        <v>38.1</v>
      </c>
      <c r="G122" s="238"/>
      <c r="H122" s="67">
        <f>F122*G122</f>
        <v>0</v>
      </c>
      <c r="I122" s="68" t="s">
        <v>113</v>
      </c>
      <c r="J122" s="61"/>
    </row>
    <row r="123" spans="1:47" s="62" customFormat="1" ht="13.5" customHeight="1">
      <c r="A123" s="71"/>
      <c r="B123" s="56"/>
      <c r="C123" s="57"/>
      <c r="D123" s="152" t="s">
        <v>145</v>
      </c>
      <c r="E123" s="57"/>
      <c r="F123" s="58"/>
      <c r="G123" s="59"/>
      <c r="H123" s="59"/>
      <c r="I123" s="60"/>
      <c r="J123" s="61"/>
    </row>
    <row r="124" spans="1:47" s="62" customFormat="1" ht="13.5" customHeight="1">
      <c r="A124" s="55"/>
      <c r="B124" s="56"/>
      <c r="C124" s="56"/>
      <c r="D124" s="72" t="s">
        <v>122</v>
      </c>
      <c r="E124" s="81"/>
      <c r="F124" s="86"/>
      <c r="G124" s="87"/>
      <c r="H124" s="87"/>
      <c r="I124" s="74"/>
      <c r="J124" s="69"/>
    </row>
    <row r="125" spans="1:47" s="62" customFormat="1" ht="13.5" customHeight="1">
      <c r="A125" s="55"/>
      <c r="B125" s="56"/>
      <c r="C125" s="56"/>
      <c r="D125" s="72" t="s">
        <v>153</v>
      </c>
      <c r="E125" s="93"/>
      <c r="F125" s="99">
        <f>(20.03+18.07)</f>
        <v>38.1</v>
      </c>
      <c r="G125" s="87"/>
      <c r="H125" s="87"/>
      <c r="I125" s="74"/>
      <c r="J125" s="69"/>
    </row>
    <row r="126" spans="1:47" s="62" customFormat="1" ht="27" customHeight="1">
      <c r="A126" s="63">
        <v>21</v>
      </c>
      <c r="B126" s="151" t="s">
        <v>29</v>
      </c>
      <c r="C126" s="65">
        <v>978011141</v>
      </c>
      <c r="D126" s="65" t="s">
        <v>146</v>
      </c>
      <c r="E126" s="65" t="s">
        <v>20</v>
      </c>
      <c r="F126" s="107">
        <f>SUM(F129)</f>
        <v>23.4</v>
      </c>
      <c r="G126" s="238"/>
      <c r="H126" s="67">
        <f>F126*G126</f>
        <v>0</v>
      </c>
      <c r="I126" s="68" t="s">
        <v>113</v>
      </c>
      <c r="J126" s="61"/>
    </row>
    <row r="127" spans="1:47" s="62" customFormat="1" ht="13.5" customHeight="1">
      <c r="A127" s="71"/>
      <c r="B127" s="56"/>
      <c r="C127" s="57"/>
      <c r="D127" s="152" t="s">
        <v>145</v>
      </c>
      <c r="E127" s="57"/>
      <c r="F127" s="58"/>
      <c r="G127" s="59"/>
      <c r="H127" s="59"/>
      <c r="I127" s="60"/>
      <c r="J127" s="61"/>
    </row>
    <row r="128" spans="1:47" s="62" customFormat="1" ht="13.5" customHeight="1">
      <c r="A128" s="55"/>
      <c r="B128" s="56"/>
      <c r="C128" s="56"/>
      <c r="D128" s="72" t="s">
        <v>122</v>
      </c>
      <c r="E128" s="81"/>
      <c r="F128" s="86"/>
      <c r="G128" s="87"/>
      <c r="H128" s="87"/>
      <c r="I128" s="74"/>
      <c r="J128" s="69"/>
    </row>
    <row r="129" spans="1:256" s="62" customFormat="1" ht="13.5" customHeight="1">
      <c r="A129" s="55"/>
      <c r="B129" s="56"/>
      <c r="C129" s="56"/>
      <c r="D129" s="72" t="s">
        <v>154</v>
      </c>
      <c r="E129" s="93"/>
      <c r="F129" s="99">
        <f>(11.81+4.87+6.72)</f>
        <v>23.4</v>
      </c>
      <c r="G129" s="87"/>
      <c r="H129" s="87"/>
      <c r="I129" s="74"/>
      <c r="J129" s="69"/>
    </row>
    <row r="130" spans="1:256" s="62" customFormat="1" ht="27" customHeight="1">
      <c r="A130" s="63">
        <v>22</v>
      </c>
      <c r="B130" s="151" t="s">
        <v>29</v>
      </c>
      <c r="C130" s="65">
        <v>978013191</v>
      </c>
      <c r="D130" s="65" t="s">
        <v>148</v>
      </c>
      <c r="E130" s="65" t="s">
        <v>20</v>
      </c>
      <c r="F130" s="107">
        <f>SUM(F132:F137)</f>
        <v>40.950400000000002</v>
      </c>
      <c r="G130" s="238"/>
      <c r="H130" s="67">
        <f>F130*G130</f>
        <v>0</v>
      </c>
      <c r="I130" s="68" t="s">
        <v>113</v>
      </c>
      <c r="J130" s="153"/>
    </row>
    <row r="131" spans="1:256" s="62" customFormat="1" ht="13.5" customHeight="1">
      <c r="A131" s="71"/>
      <c r="B131" s="56"/>
      <c r="C131" s="57"/>
      <c r="D131" s="152" t="s">
        <v>149</v>
      </c>
      <c r="E131" s="57"/>
      <c r="F131" s="58"/>
      <c r="G131" s="59"/>
      <c r="H131" s="59"/>
      <c r="I131" s="60"/>
      <c r="J131" s="154"/>
    </row>
    <row r="132" spans="1:256" s="62" customFormat="1" ht="13.5" customHeight="1">
      <c r="A132" s="71"/>
      <c r="B132" s="56"/>
      <c r="C132" s="57"/>
      <c r="D132" s="152" t="s">
        <v>215</v>
      </c>
      <c r="E132" s="57"/>
      <c r="F132" s="155">
        <f>(0.45+0.39+0.5)*(3.86)</f>
        <v>5.1724000000000006</v>
      </c>
      <c r="G132" s="59"/>
      <c r="H132" s="59"/>
      <c r="I132" s="60"/>
      <c r="J132" s="156"/>
    </row>
    <row r="133" spans="1:256" s="62" customFormat="1" ht="13.5" customHeight="1">
      <c r="A133" s="71"/>
      <c r="B133" s="56"/>
      <c r="C133" s="57"/>
      <c r="D133" s="152" t="s">
        <v>216</v>
      </c>
      <c r="E133" s="57"/>
      <c r="F133" s="155">
        <f>(0.7+0.87+(0.89+0.75)+(1.52+1.14))*(3.35)</f>
        <v>19.6645</v>
      </c>
      <c r="G133" s="59"/>
      <c r="H133" s="59"/>
      <c r="I133" s="60"/>
      <c r="J133" s="156"/>
    </row>
    <row r="134" spans="1:256" s="62" customFormat="1" ht="13.5" customHeight="1">
      <c r="A134" s="71"/>
      <c r="B134" s="56"/>
      <c r="C134" s="57"/>
      <c r="D134" s="152" t="s">
        <v>217</v>
      </c>
      <c r="E134" s="57"/>
      <c r="F134" s="155">
        <f>(0.21+0.25+0.38)*(3.35)</f>
        <v>2.8140000000000001</v>
      </c>
      <c r="G134" s="59"/>
      <c r="H134" s="59"/>
      <c r="I134" s="60"/>
      <c r="J134" s="156"/>
    </row>
    <row r="135" spans="1:256" s="62" customFormat="1" ht="13.5" customHeight="1">
      <c r="A135" s="71"/>
      <c r="B135" s="56"/>
      <c r="C135" s="57"/>
      <c r="D135" s="152" t="s">
        <v>218</v>
      </c>
      <c r="E135" s="57"/>
      <c r="F135" s="155">
        <f>(0.73+0.66+0.72)*(3.35)</f>
        <v>7.0685000000000011</v>
      </c>
      <c r="G135" s="59"/>
      <c r="H135" s="59"/>
      <c r="I135" s="60"/>
      <c r="J135" s="156"/>
    </row>
    <row r="136" spans="1:256" s="62" customFormat="1" ht="13.5" customHeight="1">
      <c r="A136" s="71"/>
      <c r="B136" s="56"/>
      <c r="C136" s="57"/>
      <c r="D136" s="152" t="s">
        <v>219</v>
      </c>
      <c r="E136" s="57"/>
      <c r="F136" s="155">
        <f>(0.4+0.24+0.26)*(3.35)</f>
        <v>3.0150000000000001</v>
      </c>
      <c r="G136" s="59"/>
      <c r="H136" s="59"/>
      <c r="I136" s="60"/>
      <c r="J136" s="157"/>
    </row>
    <row r="137" spans="1:256" s="62" customFormat="1" ht="13.5" customHeight="1">
      <c r="A137" s="71"/>
      <c r="B137" s="56"/>
      <c r="C137" s="57"/>
      <c r="D137" s="152" t="s">
        <v>220</v>
      </c>
      <c r="E137" s="57"/>
      <c r="F137" s="155">
        <f>(0.39+0.26+0.31)*(3.35)</f>
        <v>3.2159999999999997</v>
      </c>
      <c r="G137" s="59"/>
      <c r="H137" s="59"/>
      <c r="I137" s="60"/>
      <c r="J137" s="158"/>
      <c r="K137" s="159"/>
      <c r="L137" s="159"/>
      <c r="M137" s="159"/>
      <c r="N137" s="159"/>
      <c r="O137" s="159"/>
      <c r="P137" s="159"/>
      <c r="U137" s="106"/>
      <c r="V137" s="106"/>
      <c r="W137" s="106"/>
      <c r="X137" s="106"/>
    </row>
    <row r="138" spans="1:256" s="62" customFormat="1" ht="13.5" customHeight="1">
      <c r="A138" s="71"/>
      <c r="B138" s="56"/>
      <c r="C138" s="57"/>
      <c r="D138" s="152" t="s">
        <v>70</v>
      </c>
      <c r="E138" s="57"/>
      <c r="F138" s="155"/>
      <c r="G138" s="59"/>
      <c r="H138" s="59"/>
      <c r="I138" s="60"/>
      <c r="J138" s="61"/>
    </row>
    <row r="139" spans="1:256" s="62" customFormat="1" ht="27" customHeight="1">
      <c r="A139" s="71"/>
      <c r="B139" s="56"/>
      <c r="C139" s="57"/>
      <c r="D139" s="152" t="s">
        <v>214</v>
      </c>
      <c r="E139" s="57"/>
      <c r="F139" s="155"/>
      <c r="G139" s="59"/>
      <c r="H139" s="59"/>
      <c r="I139" s="60"/>
      <c r="J139" s="61"/>
    </row>
    <row r="140" spans="1:256" s="106" customFormat="1" ht="13.5" customHeight="1">
      <c r="A140" s="90">
        <v>23</v>
      </c>
      <c r="B140" s="91" t="s">
        <v>29</v>
      </c>
      <c r="C140" s="113">
        <v>978059541</v>
      </c>
      <c r="D140" s="93" t="s">
        <v>61</v>
      </c>
      <c r="E140" s="114" t="s">
        <v>20</v>
      </c>
      <c r="F140" s="126">
        <f>SUM(F141:F142)</f>
        <v>2.5</v>
      </c>
      <c r="G140" s="242"/>
      <c r="H140" s="95">
        <f>F140*G140</f>
        <v>0</v>
      </c>
      <c r="I140" s="68" t="s">
        <v>113</v>
      </c>
      <c r="J140" s="158"/>
      <c r="P140" s="128"/>
      <c r="Q140" s="160"/>
      <c r="R140" s="161"/>
      <c r="S140" s="160"/>
    </row>
    <row r="141" spans="1:256" s="106" customFormat="1" ht="13.5" customHeight="1">
      <c r="A141" s="90"/>
      <c r="B141" s="93"/>
      <c r="C141" s="113"/>
      <c r="D141" s="122" t="s">
        <v>162</v>
      </c>
      <c r="E141" s="114"/>
      <c r="F141" s="99">
        <f>(0.5+0.25*2)*2</f>
        <v>2</v>
      </c>
      <c r="G141" s="126"/>
      <c r="H141" s="95"/>
      <c r="I141" s="68"/>
      <c r="J141" s="162"/>
      <c r="P141" s="132"/>
      <c r="Q141" s="160"/>
      <c r="R141" s="161"/>
      <c r="S141" s="160"/>
    </row>
    <row r="142" spans="1:256" s="106" customFormat="1" ht="13.5" customHeight="1">
      <c r="A142" s="90"/>
      <c r="B142" s="93"/>
      <c r="C142" s="113"/>
      <c r="D142" s="122" t="s">
        <v>163</v>
      </c>
      <c r="E142" s="114"/>
      <c r="F142" s="99">
        <f>0.5</f>
        <v>0.5</v>
      </c>
      <c r="G142" s="126"/>
      <c r="H142" s="95"/>
      <c r="I142" s="68"/>
      <c r="J142" s="105"/>
      <c r="P142" s="132"/>
      <c r="Q142" s="160"/>
      <c r="R142" s="161"/>
      <c r="S142" s="160"/>
    </row>
    <row r="143" spans="1:256" s="62" customFormat="1" ht="27" customHeight="1">
      <c r="A143" s="63">
        <v>24</v>
      </c>
      <c r="B143" s="64" t="s">
        <v>57</v>
      </c>
      <c r="C143" s="65" t="s">
        <v>58</v>
      </c>
      <c r="D143" s="65" t="s">
        <v>109</v>
      </c>
      <c r="E143" s="65" t="s">
        <v>33</v>
      </c>
      <c r="F143" s="107">
        <f>F144</f>
        <v>4</v>
      </c>
      <c r="G143" s="67">
        <f>SUM(H145:H148)/F143</f>
        <v>0</v>
      </c>
      <c r="H143" s="67">
        <f>F143*G143</f>
        <v>0</v>
      </c>
      <c r="I143" s="68" t="s">
        <v>114</v>
      </c>
      <c r="J143" s="46"/>
      <c r="R143" s="41"/>
      <c r="S143" s="41"/>
      <c r="T143" s="41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F143" s="41"/>
      <c r="AG143" s="41"/>
      <c r="AH143" s="41"/>
      <c r="AI143" s="41"/>
      <c r="AJ143" s="41"/>
      <c r="AK143" s="41"/>
      <c r="AL143" s="41"/>
      <c r="AM143" s="41"/>
      <c r="AN143" s="41"/>
      <c r="AO143" s="41"/>
      <c r="AP143" s="41"/>
      <c r="AQ143" s="41"/>
      <c r="AR143" s="41"/>
      <c r="AS143" s="41"/>
      <c r="AT143" s="41"/>
      <c r="AU143" s="41"/>
      <c r="AV143" s="41"/>
      <c r="AW143" s="41"/>
      <c r="AX143" s="41"/>
      <c r="AY143" s="41"/>
      <c r="AZ143" s="41"/>
      <c r="BA143" s="41"/>
      <c r="BB143" s="41"/>
      <c r="BC143" s="41"/>
      <c r="BD143" s="41"/>
      <c r="BE143" s="41"/>
      <c r="BF143" s="41"/>
      <c r="BG143" s="41"/>
      <c r="BH143" s="41"/>
      <c r="BI143" s="41"/>
      <c r="BJ143" s="41"/>
      <c r="BK143" s="41"/>
      <c r="BL143" s="41"/>
      <c r="BM143" s="41"/>
      <c r="BN143" s="41"/>
      <c r="BO143" s="41"/>
      <c r="BP143" s="41"/>
      <c r="BQ143" s="41"/>
      <c r="BR143" s="41"/>
      <c r="BS143" s="41"/>
      <c r="BT143" s="41"/>
      <c r="BU143" s="41"/>
      <c r="BV143" s="41"/>
      <c r="BW143" s="41"/>
      <c r="BX143" s="41"/>
      <c r="BY143" s="41"/>
      <c r="BZ143" s="41"/>
      <c r="CA143" s="41"/>
      <c r="CB143" s="41"/>
      <c r="CC143" s="41"/>
      <c r="CD143" s="41"/>
      <c r="CE143" s="41"/>
      <c r="CF143" s="41"/>
      <c r="CG143" s="41"/>
      <c r="CH143" s="41"/>
      <c r="CI143" s="41"/>
      <c r="CJ143" s="41"/>
      <c r="CK143" s="41"/>
      <c r="CL143" s="41"/>
      <c r="CM143" s="41"/>
      <c r="CN143" s="41"/>
      <c r="CO143" s="41"/>
      <c r="CP143" s="41"/>
      <c r="CQ143" s="41"/>
      <c r="CR143" s="41"/>
      <c r="CS143" s="41"/>
      <c r="CT143" s="41"/>
      <c r="CU143" s="41"/>
      <c r="CV143" s="41"/>
      <c r="CW143" s="41"/>
      <c r="CX143" s="41"/>
      <c r="CY143" s="41"/>
      <c r="CZ143" s="41"/>
      <c r="DA143" s="41"/>
      <c r="DB143" s="41"/>
      <c r="DC143" s="41"/>
      <c r="DD143" s="41"/>
      <c r="DE143" s="41"/>
      <c r="DF143" s="41"/>
      <c r="DG143" s="41"/>
      <c r="DH143" s="41"/>
      <c r="DI143" s="41"/>
      <c r="DJ143" s="41"/>
      <c r="DK143" s="41"/>
      <c r="DL143" s="41"/>
      <c r="DM143" s="41"/>
      <c r="DN143" s="41"/>
      <c r="DO143" s="41"/>
      <c r="DP143" s="41"/>
      <c r="DQ143" s="41"/>
      <c r="DR143" s="41"/>
      <c r="DS143" s="41"/>
      <c r="DT143" s="41"/>
      <c r="DU143" s="41"/>
      <c r="DV143" s="41"/>
      <c r="DW143" s="41"/>
      <c r="DX143" s="41"/>
      <c r="DY143" s="41"/>
      <c r="DZ143" s="41"/>
      <c r="EA143" s="41"/>
      <c r="EB143" s="41"/>
      <c r="EC143" s="41"/>
      <c r="ED143" s="41"/>
      <c r="EE143" s="41"/>
      <c r="EF143" s="41"/>
      <c r="EG143" s="41"/>
      <c r="EH143" s="41"/>
      <c r="EI143" s="41"/>
      <c r="EJ143" s="41"/>
      <c r="EK143" s="41"/>
      <c r="EL143" s="41"/>
      <c r="EM143" s="41"/>
      <c r="EN143" s="41"/>
      <c r="EO143" s="41"/>
      <c r="EP143" s="41"/>
      <c r="EQ143" s="41"/>
      <c r="ER143" s="41"/>
      <c r="ES143" s="41"/>
      <c r="ET143" s="41"/>
      <c r="EU143" s="41"/>
      <c r="EV143" s="41"/>
      <c r="EW143" s="41"/>
      <c r="EX143" s="41"/>
      <c r="EY143" s="41"/>
      <c r="EZ143" s="41"/>
      <c r="FA143" s="41"/>
      <c r="FB143" s="41"/>
      <c r="FC143" s="41"/>
      <c r="FD143" s="41"/>
      <c r="FE143" s="41"/>
      <c r="FF143" s="41"/>
      <c r="FG143" s="41"/>
      <c r="FH143" s="41"/>
      <c r="FI143" s="41"/>
      <c r="FJ143" s="41"/>
      <c r="FK143" s="41"/>
      <c r="FL143" s="41"/>
      <c r="FM143" s="41"/>
      <c r="FN143" s="41"/>
      <c r="FO143" s="41"/>
      <c r="FP143" s="41"/>
      <c r="FQ143" s="41"/>
      <c r="FR143" s="41"/>
      <c r="FS143" s="41"/>
      <c r="FT143" s="41"/>
      <c r="FU143" s="41"/>
      <c r="FV143" s="41"/>
      <c r="FW143" s="41"/>
      <c r="FX143" s="41"/>
      <c r="FY143" s="41"/>
      <c r="FZ143" s="41"/>
      <c r="GA143" s="41"/>
      <c r="GB143" s="41"/>
      <c r="GC143" s="41"/>
      <c r="GD143" s="41"/>
      <c r="GE143" s="41"/>
      <c r="GF143" s="41"/>
      <c r="GG143" s="41"/>
      <c r="GH143" s="41"/>
      <c r="GI143" s="41"/>
      <c r="GJ143" s="41"/>
      <c r="GK143" s="41"/>
      <c r="GL143" s="41"/>
      <c r="GM143" s="41"/>
      <c r="GN143" s="41"/>
      <c r="GO143" s="41"/>
      <c r="GP143" s="41"/>
      <c r="GQ143" s="41"/>
      <c r="GR143" s="41"/>
      <c r="GS143" s="41"/>
      <c r="GT143" s="41"/>
      <c r="GU143" s="41"/>
      <c r="GV143" s="41"/>
      <c r="GW143" s="41"/>
      <c r="GX143" s="41"/>
      <c r="GY143" s="41"/>
      <c r="GZ143" s="41"/>
      <c r="HA143" s="41"/>
      <c r="HB143" s="41"/>
      <c r="HC143" s="41"/>
      <c r="HD143" s="41"/>
      <c r="HE143" s="41"/>
      <c r="HF143" s="41"/>
      <c r="HG143" s="41"/>
      <c r="HH143" s="41"/>
      <c r="HI143" s="41"/>
      <c r="HJ143" s="41"/>
      <c r="HK143" s="41"/>
      <c r="HL143" s="41"/>
      <c r="HM143" s="41"/>
      <c r="HN143" s="41"/>
      <c r="HO143" s="41"/>
      <c r="HP143" s="41"/>
      <c r="HQ143" s="41"/>
      <c r="HR143" s="41"/>
      <c r="HS143" s="41"/>
      <c r="HT143" s="41"/>
      <c r="HU143" s="41"/>
      <c r="HV143" s="41"/>
      <c r="HW143" s="41"/>
      <c r="HX143" s="41"/>
      <c r="HY143" s="41"/>
      <c r="HZ143" s="41"/>
      <c r="IA143" s="41"/>
      <c r="IB143" s="41"/>
      <c r="IC143" s="41"/>
      <c r="ID143" s="41"/>
      <c r="IE143" s="41"/>
      <c r="IF143" s="41"/>
      <c r="IG143" s="41"/>
      <c r="IH143" s="41"/>
      <c r="II143" s="41"/>
      <c r="IJ143" s="41"/>
      <c r="IK143" s="41"/>
      <c r="IL143" s="41"/>
      <c r="IM143" s="41"/>
      <c r="IN143" s="41"/>
      <c r="IO143" s="41"/>
      <c r="IP143" s="41"/>
      <c r="IQ143" s="41"/>
      <c r="IR143" s="41"/>
      <c r="IS143" s="41"/>
      <c r="IT143" s="41"/>
      <c r="IU143" s="41"/>
      <c r="IV143" s="41"/>
    </row>
    <row r="144" spans="1:256" s="62" customFormat="1" ht="13.5" customHeight="1">
      <c r="A144" s="137"/>
      <c r="B144" s="138"/>
      <c r="C144" s="139"/>
      <c r="D144" s="72" t="s">
        <v>221</v>
      </c>
      <c r="E144" s="72"/>
      <c r="F144" s="163">
        <v>4</v>
      </c>
      <c r="G144" s="164"/>
      <c r="H144" s="165"/>
      <c r="I144" s="166"/>
      <c r="J144" s="167"/>
      <c r="K144" s="168"/>
      <c r="L144" s="169"/>
      <c r="M144" s="168"/>
      <c r="N144" s="168"/>
      <c r="O144" s="168"/>
      <c r="P144" s="168"/>
      <c r="Q144" s="170"/>
      <c r="R144" s="41"/>
      <c r="S144" s="41"/>
      <c r="T144" s="41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F144" s="41"/>
      <c r="AG144" s="41"/>
      <c r="AH144" s="41"/>
      <c r="AI144" s="41"/>
      <c r="AJ144" s="41"/>
      <c r="AK144" s="41"/>
      <c r="AL144" s="41"/>
      <c r="AM144" s="41"/>
      <c r="AN144" s="41"/>
      <c r="AO144" s="41"/>
      <c r="AP144" s="41"/>
      <c r="AQ144" s="41"/>
      <c r="AR144" s="41"/>
      <c r="AS144" s="41"/>
      <c r="AT144" s="41"/>
      <c r="AU144" s="41"/>
      <c r="AV144" s="41"/>
      <c r="AW144" s="41"/>
      <c r="AX144" s="41"/>
      <c r="AY144" s="41"/>
      <c r="AZ144" s="41"/>
      <c r="BA144" s="41"/>
      <c r="BB144" s="41"/>
      <c r="BC144" s="41"/>
      <c r="BD144" s="41"/>
      <c r="BE144" s="41"/>
      <c r="BF144" s="41"/>
      <c r="BG144" s="41"/>
      <c r="BH144" s="41"/>
      <c r="BI144" s="41"/>
      <c r="BJ144" s="41"/>
      <c r="BK144" s="41"/>
      <c r="BL144" s="41"/>
      <c r="BM144" s="41"/>
      <c r="BN144" s="41"/>
      <c r="BO144" s="41"/>
      <c r="BP144" s="41"/>
      <c r="BQ144" s="41"/>
      <c r="BR144" s="41"/>
      <c r="BS144" s="41"/>
      <c r="BT144" s="41"/>
      <c r="BU144" s="41"/>
      <c r="BV144" s="41"/>
      <c r="BW144" s="41"/>
      <c r="BX144" s="41"/>
      <c r="BY144" s="41"/>
      <c r="BZ144" s="41"/>
      <c r="CA144" s="41"/>
      <c r="CB144" s="41"/>
      <c r="CC144" s="41"/>
      <c r="CD144" s="41"/>
      <c r="CE144" s="41"/>
      <c r="CF144" s="41"/>
      <c r="CG144" s="41"/>
      <c r="CH144" s="41"/>
      <c r="CI144" s="41"/>
      <c r="CJ144" s="41"/>
      <c r="CK144" s="41"/>
      <c r="CL144" s="41"/>
      <c r="CM144" s="41"/>
      <c r="CN144" s="41"/>
      <c r="CO144" s="41"/>
      <c r="CP144" s="41"/>
      <c r="CQ144" s="41"/>
      <c r="CR144" s="41"/>
      <c r="CS144" s="41"/>
      <c r="CT144" s="41"/>
      <c r="CU144" s="41"/>
      <c r="CV144" s="41"/>
      <c r="CW144" s="41"/>
      <c r="CX144" s="41"/>
      <c r="CY144" s="41"/>
      <c r="CZ144" s="41"/>
      <c r="DA144" s="41"/>
      <c r="DB144" s="41"/>
      <c r="DC144" s="41"/>
      <c r="DD144" s="41"/>
      <c r="DE144" s="41"/>
      <c r="DF144" s="41"/>
      <c r="DG144" s="41"/>
      <c r="DH144" s="41"/>
      <c r="DI144" s="41"/>
      <c r="DJ144" s="41"/>
      <c r="DK144" s="41"/>
      <c r="DL144" s="41"/>
      <c r="DM144" s="41"/>
      <c r="DN144" s="41"/>
      <c r="DO144" s="41"/>
      <c r="DP144" s="41"/>
      <c r="DQ144" s="41"/>
      <c r="DR144" s="41"/>
      <c r="DS144" s="41"/>
      <c r="DT144" s="41"/>
      <c r="DU144" s="41"/>
      <c r="DV144" s="41"/>
      <c r="DW144" s="41"/>
      <c r="DX144" s="41"/>
      <c r="DY144" s="41"/>
      <c r="DZ144" s="41"/>
      <c r="EA144" s="41"/>
      <c r="EB144" s="41"/>
      <c r="EC144" s="41"/>
      <c r="ED144" s="41"/>
      <c r="EE144" s="41"/>
      <c r="EF144" s="41"/>
      <c r="EG144" s="41"/>
      <c r="EH144" s="41"/>
      <c r="EI144" s="41"/>
      <c r="EJ144" s="41"/>
      <c r="EK144" s="41"/>
      <c r="EL144" s="41"/>
      <c r="EM144" s="41"/>
      <c r="EN144" s="41"/>
      <c r="EO144" s="41"/>
      <c r="EP144" s="41"/>
      <c r="EQ144" s="41"/>
      <c r="ER144" s="41"/>
      <c r="ES144" s="41"/>
      <c r="ET144" s="41"/>
      <c r="EU144" s="41"/>
      <c r="EV144" s="41"/>
      <c r="EW144" s="41"/>
      <c r="EX144" s="41"/>
      <c r="EY144" s="41"/>
      <c r="EZ144" s="41"/>
      <c r="FA144" s="41"/>
      <c r="FB144" s="41"/>
      <c r="FC144" s="41"/>
      <c r="FD144" s="41"/>
      <c r="FE144" s="41"/>
      <c r="FF144" s="41"/>
      <c r="FG144" s="41"/>
      <c r="FH144" s="41"/>
      <c r="FI144" s="41"/>
      <c r="FJ144" s="41"/>
      <c r="FK144" s="41"/>
      <c r="FL144" s="41"/>
      <c r="FM144" s="41"/>
      <c r="FN144" s="41"/>
      <c r="FO144" s="41"/>
      <c r="FP144" s="41"/>
      <c r="FQ144" s="41"/>
      <c r="FR144" s="41"/>
      <c r="FS144" s="41"/>
      <c r="FT144" s="41"/>
      <c r="FU144" s="41"/>
      <c r="FV144" s="41"/>
      <c r="FW144" s="41"/>
      <c r="FX144" s="41"/>
      <c r="FY144" s="41"/>
      <c r="FZ144" s="41"/>
      <c r="GA144" s="41"/>
      <c r="GB144" s="41"/>
      <c r="GC144" s="41"/>
      <c r="GD144" s="41"/>
      <c r="GE144" s="41"/>
      <c r="GF144" s="41"/>
      <c r="GG144" s="41"/>
      <c r="GH144" s="41"/>
      <c r="GI144" s="41"/>
      <c r="GJ144" s="41"/>
      <c r="GK144" s="41"/>
      <c r="GL144" s="41"/>
      <c r="GM144" s="41"/>
      <c r="GN144" s="41"/>
      <c r="GO144" s="41"/>
      <c r="GP144" s="41"/>
      <c r="GQ144" s="41"/>
      <c r="GR144" s="41"/>
      <c r="GS144" s="41"/>
      <c r="GT144" s="41"/>
      <c r="GU144" s="41"/>
      <c r="GV144" s="41"/>
      <c r="GW144" s="41"/>
      <c r="GX144" s="41"/>
      <c r="GY144" s="41"/>
      <c r="GZ144" s="41"/>
      <c r="HA144" s="41"/>
      <c r="HB144" s="41"/>
      <c r="HC144" s="41"/>
      <c r="HD144" s="41"/>
      <c r="HE144" s="41"/>
      <c r="HF144" s="41"/>
      <c r="HG144" s="41"/>
      <c r="HH144" s="41"/>
      <c r="HI144" s="41"/>
      <c r="HJ144" s="41"/>
      <c r="HK144" s="41"/>
      <c r="HL144" s="41"/>
      <c r="HM144" s="41"/>
      <c r="HN144" s="41"/>
      <c r="HO144" s="41"/>
      <c r="HP144" s="41"/>
      <c r="HQ144" s="41"/>
      <c r="HR144" s="41"/>
      <c r="HS144" s="41"/>
      <c r="HT144" s="41"/>
      <c r="HU144" s="41"/>
      <c r="HV144" s="41"/>
      <c r="HW144" s="41"/>
      <c r="HX144" s="41"/>
      <c r="HY144" s="41"/>
      <c r="HZ144" s="41"/>
      <c r="IA144" s="41"/>
      <c r="IB144" s="41"/>
      <c r="IC144" s="41"/>
      <c r="ID144" s="41"/>
      <c r="IE144" s="41"/>
      <c r="IF144" s="41"/>
      <c r="IG144" s="41"/>
      <c r="IH144" s="41"/>
      <c r="II144" s="41"/>
      <c r="IJ144" s="41"/>
      <c r="IK144" s="41"/>
      <c r="IL144" s="41"/>
      <c r="IM144" s="41"/>
      <c r="IN144" s="41"/>
      <c r="IO144" s="41"/>
      <c r="IP144" s="41"/>
      <c r="IQ144" s="41"/>
      <c r="IR144" s="41"/>
      <c r="IS144" s="41"/>
      <c r="IT144" s="41"/>
      <c r="IU144" s="41"/>
      <c r="IV144" s="41"/>
    </row>
    <row r="145" spans="1:256" s="62" customFormat="1" ht="27" customHeight="1">
      <c r="A145" s="171" t="s">
        <v>206</v>
      </c>
      <c r="B145" s="138"/>
      <c r="C145" s="139"/>
      <c r="D145" s="72" t="s">
        <v>152</v>
      </c>
      <c r="E145" s="72" t="s">
        <v>33</v>
      </c>
      <c r="F145" s="163">
        <f>F143</f>
        <v>4</v>
      </c>
      <c r="G145" s="244"/>
      <c r="H145" s="172">
        <f>F145*G145</f>
        <v>0</v>
      </c>
      <c r="I145" s="166"/>
      <c r="J145" s="173"/>
      <c r="K145" s="168"/>
      <c r="L145" s="168"/>
      <c r="M145" s="168"/>
      <c r="N145" s="168"/>
      <c r="O145" s="168"/>
      <c r="P145" s="168"/>
      <c r="R145" s="174"/>
    </row>
    <row r="146" spans="1:256" s="62" customFormat="1" ht="13.5" customHeight="1">
      <c r="A146" s="171" t="s">
        <v>207</v>
      </c>
      <c r="B146" s="138"/>
      <c r="C146" s="139"/>
      <c r="D146" s="72" t="s">
        <v>59</v>
      </c>
      <c r="E146" s="72" t="s">
        <v>33</v>
      </c>
      <c r="F146" s="163">
        <f>F143</f>
        <v>4</v>
      </c>
      <c r="G146" s="244"/>
      <c r="H146" s="175">
        <f>F146*G146</f>
        <v>0</v>
      </c>
      <c r="I146" s="176"/>
      <c r="J146" s="177"/>
      <c r="K146" s="168"/>
      <c r="L146" s="168"/>
      <c r="M146" s="168"/>
      <c r="N146" s="168"/>
      <c r="O146" s="168"/>
      <c r="P146" s="168"/>
      <c r="Q146" s="170"/>
      <c r="R146" s="174"/>
      <c r="S146" s="41"/>
      <c r="T146" s="41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F146" s="41"/>
      <c r="AG146" s="41"/>
      <c r="AH146" s="41"/>
      <c r="AI146" s="41"/>
      <c r="AJ146" s="41"/>
      <c r="AK146" s="41"/>
      <c r="AL146" s="41"/>
      <c r="AM146" s="41"/>
      <c r="AN146" s="41"/>
      <c r="AO146" s="41"/>
      <c r="AP146" s="41"/>
      <c r="AQ146" s="41"/>
      <c r="AR146" s="41"/>
      <c r="AS146" s="41"/>
      <c r="AT146" s="41"/>
      <c r="AU146" s="41"/>
      <c r="AV146" s="41"/>
      <c r="AW146" s="41"/>
      <c r="AX146" s="41"/>
      <c r="AY146" s="41"/>
      <c r="AZ146" s="41"/>
      <c r="BA146" s="41"/>
      <c r="BB146" s="41"/>
      <c r="BC146" s="41"/>
      <c r="BD146" s="41"/>
      <c r="BE146" s="41"/>
      <c r="BF146" s="41"/>
      <c r="BG146" s="41"/>
      <c r="BH146" s="41"/>
      <c r="BI146" s="41"/>
      <c r="BJ146" s="41"/>
      <c r="BK146" s="41"/>
      <c r="BL146" s="41"/>
      <c r="BM146" s="41"/>
      <c r="BN146" s="41"/>
      <c r="BO146" s="41"/>
      <c r="BP146" s="41"/>
      <c r="BQ146" s="41"/>
      <c r="BR146" s="41"/>
      <c r="BS146" s="41"/>
      <c r="BT146" s="41"/>
      <c r="BU146" s="41"/>
      <c r="BV146" s="41"/>
      <c r="BW146" s="41"/>
      <c r="BX146" s="41"/>
      <c r="BY146" s="41"/>
      <c r="BZ146" s="41"/>
      <c r="CA146" s="41"/>
      <c r="CB146" s="41"/>
      <c r="CC146" s="41"/>
      <c r="CD146" s="41"/>
      <c r="CE146" s="41"/>
      <c r="CF146" s="41"/>
      <c r="CG146" s="41"/>
      <c r="CH146" s="41"/>
      <c r="CI146" s="41"/>
      <c r="CJ146" s="41"/>
      <c r="CK146" s="41"/>
      <c r="CL146" s="41"/>
      <c r="CM146" s="41"/>
      <c r="CN146" s="41"/>
      <c r="CO146" s="41"/>
      <c r="CP146" s="41"/>
      <c r="CQ146" s="41"/>
      <c r="CR146" s="41"/>
      <c r="CS146" s="41"/>
      <c r="CT146" s="41"/>
      <c r="CU146" s="41"/>
      <c r="CV146" s="41"/>
      <c r="CW146" s="41"/>
      <c r="CX146" s="41"/>
      <c r="CY146" s="41"/>
      <c r="CZ146" s="41"/>
      <c r="DA146" s="41"/>
      <c r="DB146" s="41"/>
      <c r="DC146" s="41"/>
      <c r="DD146" s="41"/>
      <c r="DE146" s="41"/>
      <c r="DF146" s="41"/>
      <c r="DG146" s="41"/>
      <c r="DH146" s="41"/>
      <c r="DI146" s="41"/>
      <c r="DJ146" s="41"/>
      <c r="DK146" s="41"/>
      <c r="DL146" s="41"/>
      <c r="DM146" s="41"/>
      <c r="DN146" s="41"/>
      <c r="DO146" s="41"/>
      <c r="DP146" s="41"/>
      <c r="DQ146" s="41"/>
      <c r="DR146" s="41"/>
      <c r="DS146" s="41"/>
      <c r="DT146" s="41"/>
      <c r="DU146" s="41"/>
      <c r="DV146" s="41"/>
      <c r="DW146" s="41"/>
      <c r="DX146" s="41"/>
      <c r="DY146" s="41"/>
      <c r="DZ146" s="41"/>
      <c r="EA146" s="41"/>
      <c r="EB146" s="41"/>
      <c r="EC146" s="41"/>
      <c r="ED146" s="41"/>
      <c r="EE146" s="41"/>
      <c r="EF146" s="41"/>
      <c r="EG146" s="41"/>
      <c r="EH146" s="41"/>
      <c r="EI146" s="41"/>
      <c r="EJ146" s="41"/>
      <c r="EK146" s="41"/>
      <c r="EL146" s="41"/>
      <c r="EM146" s="41"/>
      <c r="EN146" s="41"/>
      <c r="EO146" s="41"/>
      <c r="EP146" s="41"/>
      <c r="EQ146" s="41"/>
      <c r="ER146" s="41"/>
      <c r="ES146" s="41"/>
      <c r="ET146" s="41"/>
      <c r="EU146" s="41"/>
      <c r="EV146" s="41"/>
      <c r="EW146" s="41"/>
      <c r="EX146" s="41"/>
      <c r="EY146" s="41"/>
      <c r="EZ146" s="41"/>
      <c r="FA146" s="41"/>
      <c r="FB146" s="41"/>
      <c r="FC146" s="41"/>
      <c r="FD146" s="41"/>
      <c r="FE146" s="41"/>
      <c r="FF146" s="41"/>
      <c r="FG146" s="41"/>
      <c r="FH146" s="41"/>
      <c r="FI146" s="41"/>
      <c r="FJ146" s="41"/>
      <c r="FK146" s="41"/>
      <c r="FL146" s="41"/>
      <c r="FM146" s="41"/>
      <c r="FN146" s="41"/>
      <c r="FO146" s="41"/>
      <c r="FP146" s="41"/>
      <c r="FQ146" s="41"/>
      <c r="FR146" s="41"/>
      <c r="FS146" s="41"/>
      <c r="FT146" s="41"/>
      <c r="FU146" s="41"/>
      <c r="FV146" s="41"/>
      <c r="FW146" s="41"/>
      <c r="FX146" s="41"/>
      <c r="FY146" s="41"/>
      <c r="FZ146" s="41"/>
      <c r="GA146" s="41"/>
      <c r="GB146" s="41"/>
      <c r="GC146" s="41"/>
      <c r="GD146" s="41"/>
      <c r="GE146" s="41"/>
      <c r="GF146" s="41"/>
      <c r="GG146" s="41"/>
      <c r="GH146" s="41"/>
      <c r="GI146" s="41"/>
      <c r="GJ146" s="41"/>
      <c r="GK146" s="41"/>
      <c r="GL146" s="41"/>
      <c r="GM146" s="41"/>
      <c r="GN146" s="41"/>
      <c r="GO146" s="41"/>
      <c r="GP146" s="41"/>
      <c r="GQ146" s="41"/>
      <c r="GR146" s="41"/>
      <c r="GS146" s="41"/>
      <c r="GT146" s="41"/>
      <c r="GU146" s="41"/>
      <c r="GV146" s="41"/>
      <c r="GW146" s="41"/>
      <c r="GX146" s="41"/>
      <c r="GY146" s="41"/>
      <c r="GZ146" s="41"/>
      <c r="HA146" s="41"/>
      <c r="HB146" s="41"/>
      <c r="HC146" s="41"/>
      <c r="HD146" s="41"/>
      <c r="HE146" s="41"/>
      <c r="HF146" s="41"/>
      <c r="HG146" s="41"/>
      <c r="HH146" s="41"/>
      <c r="HI146" s="41"/>
      <c r="HJ146" s="41"/>
      <c r="HK146" s="41"/>
      <c r="HL146" s="41"/>
      <c r="HM146" s="41"/>
      <c r="HN146" s="41"/>
      <c r="HO146" s="41"/>
      <c r="HP146" s="41"/>
      <c r="HQ146" s="41"/>
      <c r="HR146" s="41"/>
      <c r="HS146" s="41"/>
      <c r="HT146" s="41"/>
      <c r="HU146" s="41"/>
      <c r="HV146" s="41"/>
      <c r="HW146" s="41"/>
      <c r="HX146" s="41"/>
      <c r="HY146" s="41"/>
      <c r="HZ146" s="41"/>
      <c r="IA146" s="41"/>
      <c r="IB146" s="41"/>
      <c r="IC146" s="41"/>
      <c r="ID146" s="41"/>
      <c r="IE146" s="41"/>
      <c r="IF146" s="41"/>
      <c r="IG146" s="41"/>
      <c r="IH146" s="41"/>
      <c r="II146" s="41"/>
      <c r="IJ146" s="41"/>
      <c r="IK146" s="41"/>
      <c r="IL146" s="41"/>
      <c r="IM146" s="41"/>
      <c r="IN146" s="41"/>
      <c r="IO146" s="41"/>
      <c r="IP146" s="41"/>
      <c r="IQ146" s="41"/>
      <c r="IR146" s="41"/>
      <c r="IS146" s="41"/>
      <c r="IT146" s="41"/>
      <c r="IU146" s="41"/>
      <c r="IV146" s="41"/>
    </row>
    <row r="147" spans="1:256" s="62" customFormat="1" ht="27" customHeight="1">
      <c r="A147" s="171" t="s">
        <v>208</v>
      </c>
      <c r="B147" s="138"/>
      <c r="C147" s="139"/>
      <c r="D147" s="72" t="s">
        <v>107</v>
      </c>
      <c r="E147" s="72" t="s">
        <v>33</v>
      </c>
      <c r="F147" s="163">
        <f>29*F143</f>
        <v>116</v>
      </c>
      <c r="G147" s="244"/>
      <c r="H147" s="175">
        <f>F147*G147</f>
        <v>0</v>
      </c>
      <c r="I147" s="176"/>
      <c r="J147" s="178"/>
      <c r="K147" s="168"/>
      <c r="L147" s="168"/>
      <c r="M147" s="168"/>
      <c r="N147" s="168"/>
      <c r="O147" s="168"/>
      <c r="P147" s="168"/>
      <c r="Q147" s="170"/>
      <c r="R147" s="174"/>
      <c r="S147" s="41"/>
      <c r="T147" s="41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F147" s="41"/>
      <c r="AG147" s="41"/>
      <c r="AH147" s="41"/>
      <c r="AI147" s="41"/>
      <c r="AJ147" s="41"/>
      <c r="AK147" s="41"/>
      <c r="AL147" s="41"/>
      <c r="AM147" s="41"/>
      <c r="AN147" s="41"/>
      <c r="AO147" s="41"/>
      <c r="AP147" s="41"/>
      <c r="AQ147" s="41"/>
      <c r="AR147" s="41"/>
      <c r="AS147" s="41"/>
      <c r="AT147" s="41"/>
      <c r="AU147" s="41"/>
      <c r="AV147" s="41"/>
      <c r="AW147" s="41"/>
      <c r="AX147" s="41"/>
      <c r="AY147" s="41"/>
      <c r="AZ147" s="41"/>
      <c r="BA147" s="41"/>
      <c r="BB147" s="41"/>
      <c r="BC147" s="41"/>
      <c r="BD147" s="41"/>
      <c r="BE147" s="41"/>
      <c r="BF147" s="41"/>
      <c r="BG147" s="41"/>
      <c r="BH147" s="41"/>
      <c r="BI147" s="41"/>
      <c r="BJ147" s="41"/>
      <c r="BK147" s="41"/>
      <c r="BL147" s="41"/>
      <c r="BM147" s="41"/>
      <c r="BN147" s="41"/>
      <c r="BO147" s="41"/>
      <c r="BP147" s="41"/>
      <c r="BQ147" s="41"/>
      <c r="BR147" s="41"/>
      <c r="BS147" s="41"/>
      <c r="BT147" s="41"/>
      <c r="BU147" s="41"/>
      <c r="BV147" s="41"/>
      <c r="BW147" s="41"/>
      <c r="BX147" s="41"/>
      <c r="BY147" s="41"/>
      <c r="BZ147" s="41"/>
      <c r="CA147" s="41"/>
      <c r="CB147" s="41"/>
      <c r="CC147" s="41"/>
      <c r="CD147" s="41"/>
      <c r="CE147" s="41"/>
      <c r="CF147" s="41"/>
      <c r="CG147" s="41"/>
      <c r="CH147" s="41"/>
      <c r="CI147" s="41"/>
      <c r="CJ147" s="41"/>
      <c r="CK147" s="41"/>
      <c r="CL147" s="41"/>
      <c r="CM147" s="41"/>
      <c r="CN147" s="41"/>
      <c r="CO147" s="41"/>
      <c r="CP147" s="41"/>
      <c r="CQ147" s="41"/>
      <c r="CR147" s="41"/>
      <c r="CS147" s="41"/>
      <c r="CT147" s="41"/>
      <c r="CU147" s="41"/>
      <c r="CV147" s="41"/>
      <c r="CW147" s="41"/>
      <c r="CX147" s="41"/>
      <c r="CY147" s="41"/>
      <c r="CZ147" s="41"/>
      <c r="DA147" s="41"/>
      <c r="DB147" s="41"/>
      <c r="DC147" s="41"/>
      <c r="DD147" s="41"/>
      <c r="DE147" s="41"/>
      <c r="DF147" s="41"/>
      <c r="DG147" s="41"/>
      <c r="DH147" s="41"/>
      <c r="DI147" s="41"/>
      <c r="DJ147" s="41"/>
      <c r="DK147" s="41"/>
      <c r="DL147" s="41"/>
      <c r="DM147" s="41"/>
      <c r="DN147" s="41"/>
      <c r="DO147" s="41"/>
      <c r="DP147" s="41"/>
      <c r="DQ147" s="41"/>
      <c r="DR147" s="41"/>
      <c r="DS147" s="41"/>
      <c r="DT147" s="41"/>
      <c r="DU147" s="41"/>
      <c r="DV147" s="41"/>
      <c r="DW147" s="41"/>
      <c r="DX147" s="41"/>
      <c r="DY147" s="41"/>
      <c r="DZ147" s="41"/>
      <c r="EA147" s="41"/>
      <c r="EB147" s="41"/>
      <c r="EC147" s="41"/>
      <c r="ED147" s="41"/>
      <c r="EE147" s="41"/>
      <c r="EF147" s="41"/>
      <c r="EG147" s="41"/>
      <c r="EH147" s="41"/>
      <c r="EI147" s="41"/>
      <c r="EJ147" s="41"/>
      <c r="EK147" s="41"/>
      <c r="EL147" s="41"/>
      <c r="EM147" s="41"/>
      <c r="EN147" s="41"/>
      <c r="EO147" s="41"/>
      <c r="EP147" s="41"/>
      <c r="EQ147" s="41"/>
      <c r="ER147" s="41"/>
      <c r="ES147" s="41"/>
      <c r="ET147" s="41"/>
      <c r="EU147" s="41"/>
      <c r="EV147" s="41"/>
      <c r="EW147" s="41"/>
      <c r="EX147" s="41"/>
      <c r="EY147" s="41"/>
      <c r="EZ147" s="41"/>
      <c r="FA147" s="41"/>
      <c r="FB147" s="41"/>
      <c r="FC147" s="41"/>
      <c r="FD147" s="41"/>
      <c r="FE147" s="41"/>
      <c r="FF147" s="41"/>
      <c r="FG147" s="41"/>
      <c r="FH147" s="41"/>
      <c r="FI147" s="41"/>
      <c r="FJ147" s="41"/>
      <c r="FK147" s="41"/>
      <c r="FL147" s="41"/>
      <c r="FM147" s="41"/>
      <c r="FN147" s="41"/>
      <c r="FO147" s="41"/>
      <c r="FP147" s="41"/>
      <c r="FQ147" s="41"/>
      <c r="FR147" s="41"/>
      <c r="FS147" s="41"/>
      <c r="FT147" s="41"/>
      <c r="FU147" s="41"/>
      <c r="FV147" s="41"/>
      <c r="FW147" s="41"/>
      <c r="FX147" s="41"/>
      <c r="FY147" s="41"/>
      <c r="FZ147" s="41"/>
      <c r="GA147" s="41"/>
      <c r="GB147" s="41"/>
      <c r="GC147" s="41"/>
      <c r="GD147" s="41"/>
      <c r="GE147" s="41"/>
      <c r="GF147" s="41"/>
      <c r="GG147" s="41"/>
      <c r="GH147" s="41"/>
      <c r="GI147" s="41"/>
      <c r="GJ147" s="41"/>
      <c r="GK147" s="41"/>
      <c r="GL147" s="41"/>
      <c r="GM147" s="41"/>
      <c r="GN147" s="41"/>
      <c r="GO147" s="41"/>
      <c r="GP147" s="41"/>
      <c r="GQ147" s="41"/>
      <c r="GR147" s="41"/>
      <c r="GS147" s="41"/>
      <c r="GT147" s="41"/>
      <c r="GU147" s="41"/>
      <c r="GV147" s="41"/>
      <c r="GW147" s="41"/>
      <c r="GX147" s="41"/>
      <c r="GY147" s="41"/>
      <c r="GZ147" s="41"/>
      <c r="HA147" s="41"/>
      <c r="HB147" s="41"/>
      <c r="HC147" s="41"/>
      <c r="HD147" s="41"/>
      <c r="HE147" s="41"/>
      <c r="HF147" s="41"/>
      <c r="HG147" s="41"/>
      <c r="HH147" s="41"/>
      <c r="HI147" s="41"/>
      <c r="HJ147" s="41"/>
      <c r="HK147" s="41"/>
      <c r="HL147" s="41"/>
      <c r="HM147" s="41"/>
      <c r="HN147" s="41"/>
      <c r="HO147" s="41"/>
      <c r="HP147" s="41"/>
      <c r="HQ147" s="41"/>
      <c r="HR147" s="41"/>
      <c r="HS147" s="41"/>
      <c r="HT147" s="41"/>
      <c r="HU147" s="41"/>
      <c r="HV147" s="41"/>
      <c r="HW147" s="41"/>
      <c r="HX147" s="41"/>
      <c r="HY147" s="41"/>
      <c r="HZ147" s="41"/>
      <c r="IA147" s="41"/>
      <c r="IB147" s="41"/>
      <c r="IC147" s="41"/>
      <c r="ID147" s="41"/>
      <c r="IE147" s="41"/>
      <c r="IF147" s="41"/>
      <c r="IG147" s="41"/>
      <c r="IH147" s="41"/>
      <c r="II147" s="41"/>
      <c r="IJ147" s="41"/>
      <c r="IK147" s="41"/>
      <c r="IL147" s="41"/>
      <c r="IM147" s="41"/>
      <c r="IN147" s="41"/>
      <c r="IO147" s="41"/>
      <c r="IP147" s="41"/>
      <c r="IQ147" s="41"/>
      <c r="IR147" s="41"/>
      <c r="IS147" s="41"/>
      <c r="IT147" s="41"/>
      <c r="IU147" s="41"/>
      <c r="IV147" s="41"/>
    </row>
    <row r="148" spans="1:256" s="62" customFormat="1" ht="27" customHeight="1">
      <c r="A148" s="171" t="s">
        <v>209</v>
      </c>
      <c r="B148" s="138"/>
      <c r="C148" s="139"/>
      <c r="D148" s="72" t="s">
        <v>60</v>
      </c>
      <c r="E148" s="72" t="s">
        <v>33</v>
      </c>
      <c r="F148" s="163">
        <f>F143</f>
        <v>4</v>
      </c>
      <c r="G148" s="244"/>
      <c r="H148" s="175">
        <f>F148*G148</f>
        <v>0</v>
      </c>
      <c r="I148" s="60"/>
      <c r="J148" s="178"/>
      <c r="K148" s="168"/>
      <c r="L148" s="168"/>
      <c r="M148" s="168"/>
      <c r="N148" s="168"/>
      <c r="O148" s="168"/>
      <c r="P148" s="168"/>
      <c r="Q148" s="170"/>
      <c r="R148" s="174"/>
      <c r="S148" s="41"/>
      <c r="T148" s="41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F148" s="41"/>
      <c r="AG148" s="41"/>
      <c r="AH148" s="41"/>
      <c r="AI148" s="41"/>
      <c r="AJ148" s="41"/>
      <c r="AK148" s="41"/>
      <c r="AL148" s="41"/>
      <c r="AM148" s="41"/>
      <c r="AN148" s="41"/>
      <c r="AO148" s="41"/>
      <c r="AP148" s="41"/>
      <c r="AQ148" s="41"/>
      <c r="AR148" s="41"/>
      <c r="AS148" s="41"/>
      <c r="AT148" s="41"/>
      <c r="AU148" s="41"/>
      <c r="AV148" s="41"/>
      <c r="AW148" s="41"/>
      <c r="AX148" s="41"/>
      <c r="AY148" s="41"/>
      <c r="AZ148" s="41"/>
      <c r="BA148" s="41"/>
      <c r="BB148" s="41"/>
      <c r="BC148" s="41"/>
      <c r="BD148" s="41"/>
      <c r="BE148" s="41"/>
      <c r="BF148" s="41"/>
      <c r="BG148" s="41"/>
      <c r="BH148" s="41"/>
      <c r="BI148" s="41"/>
      <c r="BJ148" s="41"/>
      <c r="BK148" s="41"/>
      <c r="BL148" s="41"/>
      <c r="BM148" s="41"/>
      <c r="BN148" s="41"/>
      <c r="BO148" s="41"/>
      <c r="BP148" s="41"/>
      <c r="BQ148" s="41"/>
      <c r="BR148" s="41"/>
      <c r="BS148" s="41"/>
      <c r="BT148" s="41"/>
      <c r="BU148" s="41"/>
      <c r="BV148" s="41"/>
      <c r="BW148" s="41"/>
      <c r="BX148" s="41"/>
      <c r="BY148" s="41"/>
      <c r="BZ148" s="41"/>
      <c r="CA148" s="41"/>
      <c r="CB148" s="41"/>
      <c r="CC148" s="41"/>
      <c r="CD148" s="41"/>
      <c r="CE148" s="41"/>
      <c r="CF148" s="41"/>
      <c r="CG148" s="41"/>
      <c r="CH148" s="41"/>
      <c r="CI148" s="41"/>
      <c r="CJ148" s="41"/>
      <c r="CK148" s="41"/>
      <c r="CL148" s="41"/>
      <c r="CM148" s="41"/>
      <c r="CN148" s="41"/>
      <c r="CO148" s="41"/>
      <c r="CP148" s="41"/>
      <c r="CQ148" s="41"/>
      <c r="CR148" s="41"/>
      <c r="CS148" s="41"/>
      <c r="CT148" s="41"/>
      <c r="CU148" s="41"/>
      <c r="CV148" s="41"/>
      <c r="CW148" s="41"/>
      <c r="CX148" s="41"/>
      <c r="CY148" s="41"/>
      <c r="CZ148" s="41"/>
      <c r="DA148" s="41"/>
      <c r="DB148" s="41"/>
      <c r="DC148" s="41"/>
      <c r="DD148" s="41"/>
      <c r="DE148" s="41"/>
      <c r="DF148" s="41"/>
      <c r="DG148" s="41"/>
      <c r="DH148" s="41"/>
      <c r="DI148" s="41"/>
      <c r="DJ148" s="41"/>
      <c r="DK148" s="41"/>
      <c r="DL148" s="41"/>
      <c r="DM148" s="41"/>
      <c r="DN148" s="41"/>
      <c r="DO148" s="41"/>
      <c r="DP148" s="41"/>
      <c r="DQ148" s="41"/>
      <c r="DR148" s="41"/>
      <c r="DS148" s="41"/>
      <c r="DT148" s="41"/>
      <c r="DU148" s="41"/>
      <c r="DV148" s="41"/>
      <c r="DW148" s="41"/>
      <c r="DX148" s="41"/>
      <c r="DY148" s="41"/>
      <c r="DZ148" s="41"/>
      <c r="EA148" s="41"/>
      <c r="EB148" s="41"/>
      <c r="EC148" s="41"/>
      <c r="ED148" s="41"/>
      <c r="EE148" s="41"/>
      <c r="EF148" s="41"/>
      <c r="EG148" s="41"/>
      <c r="EH148" s="41"/>
      <c r="EI148" s="41"/>
      <c r="EJ148" s="41"/>
      <c r="EK148" s="41"/>
      <c r="EL148" s="41"/>
      <c r="EM148" s="41"/>
      <c r="EN148" s="41"/>
      <c r="EO148" s="41"/>
      <c r="EP148" s="41"/>
      <c r="EQ148" s="41"/>
      <c r="ER148" s="41"/>
      <c r="ES148" s="41"/>
      <c r="ET148" s="41"/>
      <c r="EU148" s="41"/>
      <c r="EV148" s="41"/>
      <c r="EW148" s="41"/>
      <c r="EX148" s="41"/>
      <c r="EY148" s="41"/>
      <c r="EZ148" s="41"/>
      <c r="FA148" s="41"/>
      <c r="FB148" s="41"/>
      <c r="FC148" s="41"/>
      <c r="FD148" s="41"/>
      <c r="FE148" s="41"/>
      <c r="FF148" s="41"/>
      <c r="FG148" s="41"/>
      <c r="FH148" s="41"/>
      <c r="FI148" s="41"/>
      <c r="FJ148" s="41"/>
      <c r="FK148" s="41"/>
      <c r="FL148" s="41"/>
      <c r="FM148" s="41"/>
      <c r="FN148" s="41"/>
      <c r="FO148" s="41"/>
      <c r="FP148" s="41"/>
      <c r="FQ148" s="41"/>
      <c r="FR148" s="41"/>
      <c r="FS148" s="41"/>
      <c r="FT148" s="41"/>
      <c r="FU148" s="41"/>
      <c r="FV148" s="41"/>
      <c r="FW148" s="41"/>
      <c r="FX148" s="41"/>
      <c r="FY148" s="41"/>
      <c r="FZ148" s="41"/>
      <c r="GA148" s="41"/>
      <c r="GB148" s="41"/>
      <c r="GC148" s="41"/>
      <c r="GD148" s="41"/>
      <c r="GE148" s="41"/>
      <c r="GF148" s="41"/>
      <c r="GG148" s="41"/>
      <c r="GH148" s="41"/>
      <c r="GI148" s="41"/>
      <c r="GJ148" s="41"/>
      <c r="GK148" s="41"/>
      <c r="GL148" s="41"/>
      <c r="GM148" s="41"/>
      <c r="GN148" s="41"/>
      <c r="GO148" s="41"/>
      <c r="GP148" s="41"/>
      <c r="GQ148" s="41"/>
      <c r="GR148" s="41"/>
      <c r="GS148" s="41"/>
      <c r="GT148" s="41"/>
      <c r="GU148" s="41"/>
      <c r="GV148" s="41"/>
      <c r="GW148" s="41"/>
      <c r="GX148" s="41"/>
      <c r="GY148" s="41"/>
      <c r="GZ148" s="41"/>
      <c r="HA148" s="41"/>
      <c r="HB148" s="41"/>
      <c r="HC148" s="41"/>
      <c r="HD148" s="41"/>
      <c r="HE148" s="41"/>
      <c r="HF148" s="41"/>
      <c r="HG148" s="41"/>
      <c r="HH148" s="41"/>
      <c r="HI148" s="41"/>
      <c r="HJ148" s="41"/>
      <c r="HK148" s="41"/>
      <c r="HL148" s="41"/>
      <c r="HM148" s="41"/>
      <c r="HN148" s="41"/>
      <c r="HO148" s="41"/>
      <c r="HP148" s="41"/>
      <c r="HQ148" s="41"/>
      <c r="HR148" s="41"/>
      <c r="HS148" s="41"/>
      <c r="HT148" s="41"/>
      <c r="HU148" s="41"/>
      <c r="HV148" s="41"/>
      <c r="HW148" s="41"/>
      <c r="HX148" s="41"/>
      <c r="HY148" s="41"/>
      <c r="HZ148" s="41"/>
      <c r="IA148" s="41"/>
      <c r="IB148" s="41"/>
      <c r="IC148" s="41"/>
      <c r="ID148" s="41"/>
      <c r="IE148" s="41"/>
      <c r="IF148" s="41"/>
      <c r="IG148" s="41"/>
      <c r="IH148" s="41"/>
      <c r="II148" s="41"/>
      <c r="IJ148" s="41"/>
      <c r="IK148" s="41"/>
      <c r="IL148" s="41"/>
      <c r="IM148" s="41"/>
      <c r="IN148" s="41"/>
      <c r="IO148" s="41"/>
      <c r="IP148" s="41"/>
      <c r="IQ148" s="41"/>
      <c r="IR148" s="41"/>
      <c r="IS148" s="41"/>
      <c r="IT148" s="41"/>
      <c r="IU148" s="41"/>
      <c r="IV148" s="41"/>
    </row>
    <row r="149" spans="1:256" s="62" customFormat="1" ht="67.5" customHeight="1">
      <c r="A149" s="137"/>
      <c r="B149" s="138"/>
      <c r="C149" s="139"/>
      <c r="D149" s="120" t="s">
        <v>89</v>
      </c>
      <c r="E149" s="72"/>
      <c r="G149" s="164"/>
      <c r="H149" s="67"/>
      <c r="I149" s="60"/>
      <c r="J149" s="179"/>
      <c r="K149" s="168"/>
      <c r="L149" s="168"/>
      <c r="M149" s="168"/>
      <c r="N149" s="168"/>
      <c r="O149" s="168"/>
      <c r="P149" s="168"/>
      <c r="Q149" s="170"/>
      <c r="R149" s="41"/>
      <c r="S149" s="41"/>
      <c r="T149" s="41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F149" s="41"/>
      <c r="AG149" s="41"/>
      <c r="AH149" s="41"/>
      <c r="AI149" s="41"/>
      <c r="AJ149" s="41"/>
      <c r="AK149" s="41"/>
      <c r="AL149" s="41"/>
      <c r="AM149" s="41"/>
      <c r="AN149" s="41"/>
      <c r="AO149" s="41"/>
      <c r="AP149" s="41"/>
      <c r="AQ149" s="41"/>
      <c r="AR149" s="41"/>
      <c r="AS149" s="41"/>
      <c r="AT149" s="41"/>
      <c r="AU149" s="41"/>
      <c r="AV149" s="41"/>
      <c r="AW149" s="41"/>
      <c r="AX149" s="41"/>
      <c r="AY149" s="41"/>
      <c r="AZ149" s="41"/>
      <c r="BA149" s="41"/>
      <c r="BB149" s="41"/>
      <c r="BC149" s="41"/>
      <c r="BD149" s="41"/>
      <c r="BE149" s="41"/>
      <c r="BF149" s="41"/>
      <c r="BG149" s="41"/>
      <c r="BH149" s="41"/>
      <c r="BI149" s="41"/>
      <c r="BJ149" s="41"/>
      <c r="BK149" s="41"/>
      <c r="BL149" s="41"/>
      <c r="BM149" s="41"/>
      <c r="BN149" s="41"/>
      <c r="BO149" s="41"/>
      <c r="BP149" s="41"/>
      <c r="BQ149" s="41"/>
      <c r="BR149" s="41"/>
      <c r="BS149" s="41"/>
      <c r="BT149" s="41"/>
      <c r="BU149" s="41"/>
      <c r="BV149" s="41"/>
      <c r="BW149" s="41"/>
      <c r="BX149" s="41"/>
      <c r="BY149" s="41"/>
      <c r="BZ149" s="41"/>
      <c r="CA149" s="41"/>
      <c r="CB149" s="41"/>
      <c r="CC149" s="41"/>
      <c r="CD149" s="41"/>
      <c r="CE149" s="41"/>
      <c r="CF149" s="41"/>
      <c r="CG149" s="41"/>
      <c r="CH149" s="41"/>
      <c r="CI149" s="41"/>
      <c r="CJ149" s="41"/>
      <c r="CK149" s="41"/>
      <c r="CL149" s="41"/>
      <c r="CM149" s="41"/>
      <c r="CN149" s="41"/>
      <c r="CO149" s="41"/>
      <c r="CP149" s="41"/>
      <c r="CQ149" s="41"/>
      <c r="CR149" s="41"/>
      <c r="CS149" s="41"/>
      <c r="CT149" s="41"/>
      <c r="CU149" s="41"/>
      <c r="CV149" s="41"/>
      <c r="CW149" s="41"/>
      <c r="CX149" s="41"/>
      <c r="CY149" s="41"/>
      <c r="CZ149" s="41"/>
      <c r="DA149" s="41"/>
      <c r="DB149" s="41"/>
      <c r="DC149" s="41"/>
      <c r="DD149" s="41"/>
      <c r="DE149" s="41"/>
      <c r="DF149" s="41"/>
      <c r="DG149" s="41"/>
      <c r="DH149" s="41"/>
      <c r="DI149" s="41"/>
      <c r="DJ149" s="41"/>
      <c r="DK149" s="41"/>
      <c r="DL149" s="41"/>
      <c r="DM149" s="41"/>
      <c r="DN149" s="41"/>
      <c r="DO149" s="41"/>
      <c r="DP149" s="41"/>
      <c r="DQ149" s="41"/>
      <c r="DR149" s="41"/>
      <c r="DS149" s="41"/>
      <c r="DT149" s="41"/>
      <c r="DU149" s="41"/>
      <c r="DV149" s="41"/>
      <c r="DW149" s="41"/>
      <c r="DX149" s="41"/>
      <c r="DY149" s="41"/>
      <c r="DZ149" s="41"/>
      <c r="EA149" s="41"/>
      <c r="EB149" s="41"/>
      <c r="EC149" s="41"/>
      <c r="ED149" s="41"/>
      <c r="EE149" s="41"/>
      <c r="EF149" s="41"/>
      <c r="EG149" s="41"/>
      <c r="EH149" s="41"/>
      <c r="EI149" s="41"/>
      <c r="EJ149" s="41"/>
      <c r="EK149" s="41"/>
      <c r="EL149" s="41"/>
      <c r="EM149" s="41"/>
      <c r="EN149" s="41"/>
      <c r="EO149" s="41"/>
      <c r="EP149" s="41"/>
      <c r="EQ149" s="41"/>
      <c r="ER149" s="41"/>
      <c r="ES149" s="41"/>
      <c r="ET149" s="41"/>
      <c r="EU149" s="41"/>
      <c r="EV149" s="41"/>
      <c r="EW149" s="41"/>
      <c r="EX149" s="41"/>
      <c r="EY149" s="41"/>
      <c r="EZ149" s="41"/>
      <c r="FA149" s="41"/>
      <c r="FB149" s="41"/>
      <c r="FC149" s="41"/>
      <c r="FD149" s="41"/>
      <c r="FE149" s="41"/>
      <c r="FF149" s="41"/>
      <c r="FG149" s="41"/>
      <c r="FH149" s="41"/>
      <c r="FI149" s="41"/>
      <c r="FJ149" s="41"/>
      <c r="FK149" s="41"/>
      <c r="FL149" s="41"/>
      <c r="FM149" s="41"/>
      <c r="FN149" s="41"/>
      <c r="FO149" s="41"/>
      <c r="FP149" s="41"/>
      <c r="FQ149" s="41"/>
      <c r="FR149" s="41"/>
      <c r="FS149" s="41"/>
      <c r="FT149" s="41"/>
      <c r="FU149" s="41"/>
      <c r="FV149" s="41"/>
      <c r="FW149" s="41"/>
      <c r="FX149" s="41"/>
      <c r="FY149" s="41"/>
      <c r="FZ149" s="41"/>
      <c r="GA149" s="41"/>
      <c r="GB149" s="41"/>
      <c r="GC149" s="41"/>
      <c r="GD149" s="41"/>
      <c r="GE149" s="41"/>
      <c r="GF149" s="41"/>
      <c r="GG149" s="41"/>
      <c r="GH149" s="41"/>
      <c r="GI149" s="41"/>
      <c r="GJ149" s="41"/>
      <c r="GK149" s="41"/>
      <c r="GL149" s="41"/>
      <c r="GM149" s="41"/>
      <c r="GN149" s="41"/>
      <c r="GO149" s="41"/>
      <c r="GP149" s="41"/>
      <c r="GQ149" s="41"/>
      <c r="GR149" s="41"/>
      <c r="GS149" s="41"/>
      <c r="GT149" s="41"/>
      <c r="GU149" s="41"/>
      <c r="GV149" s="41"/>
      <c r="GW149" s="41"/>
      <c r="GX149" s="41"/>
      <c r="GY149" s="41"/>
      <c r="GZ149" s="41"/>
      <c r="HA149" s="41"/>
      <c r="HB149" s="41"/>
      <c r="HC149" s="41"/>
      <c r="HD149" s="41"/>
      <c r="HE149" s="41"/>
      <c r="HF149" s="41"/>
      <c r="HG149" s="41"/>
      <c r="HH149" s="41"/>
      <c r="HI149" s="41"/>
      <c r="HJ149" s="41"/>
      <c r="HK149" s="41"/>
      <c r="HL149" s="41"/>
      <c r="HM149" s="41"/>
      <c r="HN149" s="41"/>
      <c r="HO149" s="41"/>
      <c r="HP149" s="41"/>
      <c r="HQ149" s="41"/>
      <c r="HR149" s="41"/>
      <c r="HS149" s="41"/>
      <c r="HT149" s="41"/>
      <c r="HU149" s="41"/>
      <c r="HV149" s="41"/>
      <c r="HW149" s="41"/>
      <c r="HX149" s="41"/>
      <c r="HY149" s="41"/>
      <c r="HZ149" s="41"/>
      <c r="IA149" s="41"/>
      <c r="IB149" s="41"/>
      <c r="IC149" s="41"/>
      <c r="ID149" s="41"/>
      <c r="IE149" s="41"/>
      <c r="IF149" s="41"/>
      <c r="IG149" s="41"/>
      <c r="IH149" s="41"/>
      <c r="II149" s="41"/>
      <c r="IJ149" s="41"/>
      <c r="IK149" s="41"/>
      <c r="IL149" s="41"/>
      <c r="IM149" s="41"/>
      <c r="IN149" s="41"/>
      <c r="IO149" s="41"/>
      <c r="IP149" s="41"/>
      <c r="IQ149" s="41"/>
      <c r="IR149" s="41"/>
      <c r="IS149" s="41"/>
      <c r="IT149" s="41"/>
      <c r="IU149" s="41"/>
      <c r="IV149" s="41"/>
    </row>
    <row r="150" spans="1:256" s="62" customFormat="1" ht="27" customHeight="1">
      <c r="A150" s="63">
        <v>25</v>
      </c>
      <c r="B150" s="91" t="s">
        <v>57</v>
      </c>
      <c r="C150" s="93" t="s">
        <v>106</v>
      </c>
      <c r="D150" s="65" t="s">
        <v>115</v>
      </c>
      <c r="E150" s="65" t="s">
        <v>33</v>
      </c>
      <c r="F150" s="107">
        <f>F151</f>
        <v>0.747</v>
      </c>
      <c r="G150" s="67">
        <f>SUM(H152:H155)/F150</f>
        <v>0</v>
      </c>
      <c r="H150" s="67">
        <f t="shared" ref="H150" si="1">F150*G150</f>
        <v>0</v>
      </c>
      <c r="I150" s="68" t="s">
        <v>114</v>
      </c>
      <c r="J150" s="46"/>
    </row>
    <row r="151" spans="1:256" s="62" customFormat="1" ht="13.5" customHeight="1">
      <c r="A151" s="137"/>
      <c r="B151" s="138"/>
      <c r="C151" s="139"/>
      <c r="D151" s="72" t="s">
        <v>205</v>
      </c>
      <c r="E151" s="72"/>
      <c r="F151" s="163">
        <f>0.36+0.387</f>
        <v>0.747</v>
      </c>
      <c r="G151" s="180"/>
      <c r="H151" s="165"/>
      <c r="I151" s="166"/>
    </row>
    <row r="152" spans="1:256" s="62" customFormat="1" ht="27" customHeight="1">
      <c r="A152" s="171" t="s">
        <v>210</v>
      </c>
      <c r="B152" s="138"/>
      <c r="C152" s="139"/>
      <c r="D152" s="72" t="s">
        <v>152</v>
      </c>
      <c r="E152" s="72" t="s">
        <v>33</v>
      </c>
      <c r="F152" s="163">
        <f>F150</f>
        <v>0.747</v>
      </c>
      <c r="G152" s="244"/>
      <c r="H152" s="172">
        <f>F152*G152</f>
        <v>0</v>
      </c>
      <c r="I152" s="166"/>
      <c r="J152" s="181"/>
      <c r="K152" s="168"/>
      <c r="L152" s="168"/>
      <c r="M152" s="168"/>
      <c r="N152" s="168"/>
      <c r="O152" s="168"/>
      <c r="P152" s="168"/>
      <c r="R152" s="174"/>
    </row>
    <row r="153" spans="1:256" s="62" customFormat="1" ht="27" customHeight="1">
      <c r="A153" s="171" t="s">
        <v>211</v>
      </c>
      <c r="B153" s="138"/>
      <c r="C153" s="139"/>
      <c r="D153" s="72" t="s">
        <v>116</v>
      </c>
      <c r="E153" s="72" t="s">
        <v>33</v>
      </c>
      <c r="F153" s="163">
        <f>F150</f>
        <v>0.747</v>
      </c>
      <c r="G153" s="244"/>
      <c r="H153" s="175">
        <f>F153*G153</f>
        <v>0</v>
      </c>
      <c r="I153" s="176"/>
      <c r="J153" s="182"/>
      <c r="K153" s="168"/>
      <c r="L153" s="168"/>
      <c r="M153" s="168"/>
      <c r="N153" s="168"/>
      <c r="O153" s="168"/>
      <c r="P153" s="168"/>
      <c r="Q153" s="170"/>
      <c r="R153" s="174"/>
    </row>
    <row r="154" spans="1:256" s="62" customFormat="1" ht="27" customHeight="1">
      <c r="A154" s="171" t="s">
        <v>212</v>
      </c>
      <c r="B154" s="138"/>
      <c r="C154" s="139"/>
      <c r="D154" s="72" t="s">
        <v>117</v>
      </c>
      <c r="E154" s="72" t="s">
        <v>33</v>
      </c>
      <c r="F154" s="163">
        <f>9*F150</f>
        <v>6.7229999999999999</v>
      </c>
      <c r="G154" s="244"/>
      <c r="H154" s="175">
        <f>F154*G154</f>
        <v>0</v>
      </c>
      <c r="I154" s="176"/>
      <c r="J154" s="178"/>
      <c r="K154" s="168"/>
      <c r="L154" s="168"/>
      <c r="M154" s="168"/>
      <c r="N154" s="168"/>
      <c r="O154" s="168"/>
      <c r="P154" s="168"/>
      <c r="Q154" s="170"/>
      <c r="R154" s="174"/>
    </row>
    <row r="155" spans="1:256" s="62" customFormat="1" ht="27" customHeight="1">
      <c r="A155" s="171" t="s">
        <v>213</v>
      </c>
      <c r="B155" s="138"/>
      <c r="C155" s="139"/>
      <c r="D155" s="72" t="s">
        <v>118</v>
      </c>
      <c r="E155" s="72" t="s">
        <v>33</v>
      </c>
      <c r="F155" s="183">
        <f>F150</f>
        <v>0.747</v>
      </c>
      <c r="G155" s="244"/>
      <c r="H155" s="172">
        <f>F155*G155</f>
        <v>0</v>
      </c>
      <c r="I155" s="60"/>
      <c r="J155" s="178"/>
      <c r="K155" s="168"/>
      <c r="L155" s="168"/>
      <c r="M155" s="168"/>
      <c r="N155" s="168"/>
      <c r="O155" s="168"/>
      <c r="P155" s="168"/>
      <c r="Q155" s="170"/>
      <c r="R155" s="174"/>
    </row>
    <row r="156" spans="1:256" s="62" customFormat="1" ht="67.5" customHeight="1">
      <c r="A156" s="137"/>
      <c r="B156" s="138"/>
      <c r="C156" s="139"/>
      <c r="D156" s="120" t="s">
        <v>89</v>
      </c>
      <c r="E156" s="72"/>
      <c r="F156" s="163"/>
      <c r="G156" s="164"/>
      <c r="H156" s="67"/>
      <c r="I156" s="60"/>
      <c r="J156" s="85"/>
      <c r="K156" s="184"/>
      <c r="L156" s="184"/>
      <c r="M156" s="184"/>
      <c r="N156" s="184"/>
    </row>
    <row r="157" spans="1:256" s="62" customFormat="1" ht="54" customHeight="1">
      <c r="A157" s="137"/>
      <c r="B157" s="138"/>
      <c r="C157" s="139"/>
      <c r="D157" s="120" t="s">
        <v>119</v>
      </c>
      <c r="E157" s="72"/>
      <c r="F157" s="163"/>
      <c r="G157" s="164"/>
      <c r="H157" s="67"/>
      <c r="I157" s="60"/>
      <c r="J157" s="85"/>
      <c r="K157" s="184"/>
      <c r="L157" s="184"/>
      <c r="M157" s="184"/>
      <c r="N157" s="184"/>
    </row>
    <row r="158" spans="1:256" s="106" customFormat="1" ht="13.5" customHeight="1">
      <c r="A158" s="185"/>
      <c r="B158" s="186"/>
      <c r="C158" s="186" t="s">
        <v>43</v>
      </c>
      <c r="D158" s="186" t="s">
        <v>44</v>
      </c>
      <c r="E158" s="186"/>
      <c r="F158" s="187"/>
      <c r="G158" s="188"/>
      <c r="H158" s="188">
        <f>SUM(H159:H162)</f>
        <v>0</v>
      </c>
      <c r="I158" s="104"/>
      <c r="J158" s="189"/>
    </row>
    <row r="159" spans="1:256" s="106" customFormat="1" ht="13.5" customHeight="1">
      <c r="A159" s="90">
        <v>26</v>
      </c>
      <c r="B159" s="91" t="s">
        <v>34</v>
      </c>
      <c r="C159" s="93">
        <v>998018003</v>
      </c>
      <c r="D159" s="93" t="s">
        <v>147</v>
      </c>
      <c r="E159" s="114" t="s">
        <v>33</v>
      </c>
      <c r="F159" s="126">
        <v>0.71799999999999997</v>
      </c>
      <c r="G159" s="240"/>
      <c r="H159" s="95">
        <f>F159*G159</f>
        <v>0</v>
      </c>
      <c r="I159" s="68" t="s">
        <v>113</v>
      </c>
      <c r="J159" s="190"/>
      <c r="K159" s="191"/>
    </row>
    <row r="160" spans="1:256" s="192" customFormat="1" ht="13.5" customHeight="1">
      <c r="A160" s="90">
        <v>27</v>
      </c>
      <c r="B160" s="93" t="s">
        <v>45</v>
      </c>
      <c r="C160" s="93" t="s">
        <v>46</v>
      </c>
      <c r="D160" s="93" t="s">
        <v>47</v>
      </c>
      <c r="E160" s="93" t="s">
        <v>32</v>
      </c>
      <c r="F160" s="94">
        <f>F161</f>
        <v>10</v>
      </c>
      <c r="G160" s="240"/>
      <c r="H160" s="95">
        <f>F160*G160</f>
        <v>0</v>
      </c>
      <c r="I160" s="68" t="s">
        <v>113</v>
      </c>
    </row>
    <row r="161" spans="1:18" s="192" customFormat="1" ht="27" customHeight="1">
      <c r="A161" s="90"/>
      <c r="B161" s="93"/>
      <c r="C161" s="193"/>
      <c r="D161" s="122" t="s">
        <v>48</v>
      </c>
      <c r="E161" s="193"/>
      <c r="F161" s="194">
        <v>10</v>
      </c>
      <c r="G161" s="195"/>
      <c r="H161" s="195"/>
      <c r="I161" s="196"/>
    </row>
    <row r="162" spans="1:18" s="192" customFormat="1" ht="27" customHeight="1">
      <c r="A162" s="90"/>
      <c r="B162" s="93"/>
      <c r="C162" s="193"/>
      <c r="D162" s="122" t="s">
        <v>150</v>
      </c>
      <c r="E162" s="193"/>
      <c r="F162" s="194"/>
      <c r="G162" s="195"/>
      <c r="H162" s="195"/>
      <c r="I162" s="196"/>
      <c r="J162" s="197"/>
    </row>
    <row r="163" spans="1:18" s="106" customFormat="1" ht="21" customHeight="1">
      <c r="A163" s="185"/>
      <c r="B163" s="186"/>
      <c r="C163" s="186" t="s">
        <v>22</v>
      </c>
      <c r="D163" s="186" t="s">
        <v>23</v>
      </c>
      <c r="E163" s="186"/>
      <c r="F163" s="198"/>
      <c r="G163" s="188"/>
      <c r="H163" s="188">
        <f>H164</f>
        <v>0</v>
      </c>
      <c r="I163" s="104"/>
      <c r="J163" s="105"/>
    </row>
    <row r="164" spans="1:18" s="192" customFormat="1" ht="13.5" customHeight="1">
      <c r="A164" s="185"/>
      <c r="B164" s="186"/>
      <c r="C164" s="186">
        <v>766</v>
      </c>
      <c r="D164" s="186" t="s">
        <v>28</v>
      </c>
      <c r="E164" s="186"/>
      <c r="F164" s="187"/>
      <c r="G164" s="188"/>
      <c r="H164" s="188">
        <f>SUM(H165:H173)</f>
        <v>0</v>
      </c>
      <c r="I164" s="104"/>
      <c r="J164" s="199"/>
    </row>
    <row r="165" spans="1:18" s="192" customFormat="1" ht="13.5" customHeight="1">
      <c r="A165" s="63">
        <v>28</v>
      </c>
      <c r="B165" s="64" t="s">
        <v>77</v>
      </c>
      <c r="C165" s="200" t="s">
        <v>78</v>
      </c>
      <c r="D165" s="65" t="s">
        <v>79</v>
      </c>
      <c r="E165" s="201" t="s">
        <v>35</v>
      </c>
      <c r="F165" s="202">
        <f>SUM(F166:F167)</f>
        <v>1</v>
      </c>
      <c r="G165" s="245"/>
      <c r="H165" s="67">
        <f>F165*G165</f>
        <v>0</v>
      </c>
      <c r="I165" s="68" t="s">
        <v>114</v>
      </c>
      <c r="J165" s="203"/>
    </row>
    <row r="166" spans="1:18" s="192" customFormat="1" ht="13.5" customHeight="1">
      <c r="A166" s="63"/>
      <c r="B166" s="64"/>
      <c r="C166" s="204"/>
      <c r="D166" s="109" t="s">
        <v>80</v>
      </c>
      <c r="E166" s="201"/>
      <c r="F166" s="76">
        <v>1</v>
      </c>
      <c r="G166" s="205"/>
      <c r="H166" s="67"/>
      <c r="I166" s="111"/>
      <c r="J166" s="203"/>
    </row>
    <row r="167" spans="1:18" s="192" customFormat="1" ht="40.5" customHeight="1">
      <c r="A167" s="137"/>
      <c r="B167" s="139"/>
      <c r="C167" s="139"/>
      <c r="D167" s="109" t="s">
        <v>84</v>
      </c>
      <c r="E167" s="201"/>
      <c r="F167" s="76"/>
      <c r="G167" s="164"/>
      <c r="H167" s="67"/>
      <c r="I167" s="111"/>
      <c r="J167" s="203"/>
    </row>
    <row r="168" spans="1:18" s="192" customFormat="1" ht="13.5" customHeight="1">
      <c r="A168" s="63">
        <v>29</v>
      </c>
      <c r="B168" s="64" t="s">
        <v>77</v>
      </c>
      <c r="C168" s="200" t="s">
        <v>81</v>
      </c>
      <c r="D168" s="65" t="s">
        <v>79</v>
      </c>
      <c r="E168" s="201" t="s">
        <v>35</v>
      </c>
      <c r="F168" s="202">
        <f>SUM(F169:F170)</f>
        <v>1</v>
      </c>
      <c r="G168" s="245"/>
      <c r="H168" s="67">
        <f>F168*G168</f>
        <v>0</v>
      </c>
      <c r="I168" s="68" t="s">
        <v>114</v>
      </c>
      <c r="J168" s="203"/>
    </row>
    <row r="169" spans="1:18" s="192" customFormat="1" ht="13.5" customHeight="1">
      <c r="A169" s="63"/>
      <c r="B169" s="64"/>
      <c r="C169" s="204"/>
      <c r="D169" s="109" t="s">
        <v>82</v>
      </c>
      <c r="E169" s="201"/>
      <c r="F169" s="76">
        <v>1</v>
      </c>
      <c r="G169" s="205"/>
      <c r="H169" s="67"/>
      <c r="I169" s="111"/>
      <c r="J169" s="206"/>
      <c r="K169" s="62"/>
      <c r="L169" s="62"/>
      <c r="M169" s="62"/>
      <c r="N169" s="62"/>
    </row>
    <row r="170" spans="1:18" s="192" customFormat="1" ht="27" customHeight="1">
      <c r="A170" s="137"/>
      <c r="B170" s="139"/>
      <c r="C170" s="139"/>
      <c r="D170" s="109" t="s">
        <v>83</v>
      </c>
      <c r="E170" s="201"/>
      <c r="F170" s="76"/>
      <c r="G170" s="164"/>
      <c r="H170" s="67"/>
      <c r="I170" s="111"/>
      <c r="J170" s="199"/>
    </row>
    <row r="171" spans="1:18" s="62" customFormat="1" ht="13.5" customHeight="1">
      <c r="A171" s="90">
        <v>30</v>
      </c>
      <c r="B171" s="93" t="s">
        <v>45</v>
      </c>
      <c r="C171" s="93" t="s">
        <v>50</v>
      </c>
      <c r="D171" s="93" t="s">
        <v>51</v>
      </c>
      <c r="E171" s="93" t="s">
        <v>32</v>
      </c>
      <c r="F171" s="94">
        <f>F172</f>
        <v>2</v>
      </c>
      <c r="G171" s="240"/>
      <c r="H171" s="95">
        <f>F171*G171</f>
        <v>0</v>
      </c>
      <c r="I171" s="68" t="s">
        <v>113</v>
      </c>
      <c r="J171" s="207"/>
      <c r="R171" s="208"/>
    </row>
    <row r="172" spans="1:18" s="62" customFormat="1" ht="13.5" customHeight="1">
      <c r="A172" s="101"/>
      <c r="B172" s="102"/>
      <c r="C172" s="102"/>
      <c r="D172" s="122" t="s">
        <v>73</v>
      </c>
      <c r="E172" s="102"/>
      <c r="F172" s="123">
        <v>2</v>
      </c>
      <c r="G172" s="103"/>
      <c r="H172" s="95"/>
      <c r="I172" s="104"/>
      <c r="J172" s="207"/>
      <c r="R172" s="208"/>
    </row>
    <row r="173" spans="1:18" s="62" customFormat="1" ht="13.5" customHeight="1">
      <c r="A173" s="101"/>
      <c r="B173" s="102"/>
      <c r="C173" s="102"/>
      <c r="D173" s="122" t="s">
        <v>49</v>
      </c>
      <c r="E173" s="102"/>
      <c r="F173" s="123"/>
      <c r="G173" s="103"/>
      <c r="H173" s="95"/>
      <c r="I173" s="104"/>
      <c r="J173" s="207"/>
      <c r="R173" s="208"/>
    </row>
    <row r="174" spans="1:18" s="42" customFormat="1" ht="21" customHeight="1">
      <c r="A174" s="209"/>
      <c r="B174" s="210"/>
      <c r="C174" s="210"/>
      <c r="D174" s="210" t="s">
        <v>18</v>
      </c>
      <c r="E174" s="210"/>
      <c r="F174" s="211"/>
      <c r="G174" s="212"/>
      <c r="H174" s="212">
        <f>H163+H9</f>
        <v>0</v>
      </c>
    </row>
    <row r="175" spans="1:18" s="217" customFormat="1" ht="12" customHeight="1">
      <c r="A175" s="213"/>
      <c r="B175" s="214"/>
      <c r="C175" s="214"/>
      <c r="D175" s="214"/>
      <c r="E175" s="214"/>
      <c r="F175" s="215"/>
      <c r="G175" s="216"/>
      <c r="H175" s="216"/>
    </row>
    <row r="176" spans="1:18" s="42" customFormat="1" ht="13.5" customHeight="1">
      <c r="A176" s="254" t="s">
        <v>19</v>
      </c>
      <c r="B176" s="255"/>
      <c r="C176" s="256"/>
      <c r="D176" s="218" t="s">
        <v>110</v>
      </c>
      <c r="E176" s="219"/>
      <c r="F176" s="220"/>
      <c r="G176" s="221"/>
      <c r="H176" s="222">
        <f>H174</f>
        <v>0</v>
      </c>
      <c r="K176" s="223"/>
    </row>
    <row r="177" spans="1:11" s="42" customFormat="1" ht="13.5" customHeight="1">
      <c r="A177" s="224"/>
      <c r="B177" s="225"/>
      <c r="C177" s="225"/>
      <c r="D177" s="226"/>
      <c r="E177" s="227"/>
      <c r="F177" s="228"/>
      <c r="G177" s="229"/>
      <c r="H177" s="230"/>
    </row>
    <row r="178" spans="1:11" s="231" customFormat="1" ht="11.25">
      <c r="A178" s="231" t="s">
        <v>30</v>
      </c>
    </row>
    <row r="179" spans="1:11" s="42" customFormat="1" ht="31.5" customHeight="1">
      <c r="A179" s="250" t="s">
        <v>36</v>
      </c>
      <c r="B179" s="257"/>
      <c r="C179" s="257"/>
      <c r="D179" s="257"/>
      <c r="E179" s="257"/>
      <c r="F179" s="257"/>
      <c r="G179" s="257"/>
      <c r="H179" s="231"/>
    </row>
    <row r="180" spans="1:11" s="231" customFormat="1" ht="102.75" customHeight="1">
      <c r="A180" s="250" t="s">
        <v>37</v>
      </c>
      <c r="B180" s="258"/>
      <c r="C180" s="258"/>
      <c r="D180" s="258"/>
      <c r="E180" s="258"/>
      <c r="F180" s="258"/>
      <c r="G180" s="258"/>
    </row>
    <row r="181" spans="1:11" s="233" customFormat="1" ht="13.5" customHeight="1">
      <c r="A181" s="250" t="s">
        <v>38</v>
      </c>
      <c r="B181" s="251"/>
      <c r="C181" s="251"/>
      <c r="D181" s="251"/>
      <c r="E181" s="251"/>
      <c r="F181" s="251"/>
      <c r="G181" s="251"/>
      <c r="H181" s="232"/>
      <c r="I181" s="232"/>
    </row>
    <row r="182" spans="1:11" s="233" customFormat="1" ht="13.5" customHeight="1">
      <c r="A182" s="250" t="s">
        <v>39</v>
      </c>
      <c r="B182" s="251"/>
      <c r="C182" s="251"/>
      <c r="D182" s="251"/>
      <c r="E182" s="251"/>
      <c r="F182" s="251"/>
      <c r="G182" s="251"/>
      <c r="H182" s="232"/>
      <c r="I182" s="232"/>
      <c r="K182" s="234"/>
    </row>
    <row r="183" spans="1:11" s="235" customFormat="1" ht="40.5" customHeight="1">
      <c r="A183" s="249" t="s">
        <v>151</v>
      </c>
      <c r="B183" s="249"/>
      <c r="C183" s="249"/>
      <c r="D183" s="249"/>
      <c r="E183" s="249"/>
      <c r="F183" s="249"/>
      <c r="G183" s="249"/>
      <c r="H183" s="232"/>
      <c r="I183" s="232"/>
    </row>
  </sheetData>
  <sheetProtection algorithmName="SHA-512" hashValue="Mfp5R9+8mTre3ircEkeabwLN6oE9QgzbnjYfrrYhm07ulwDk81GKZcSGp3t/fvNcuqp88CNemxYcWJPgItC7EQ==" saltValue="gUWj5HDRtsoBUXnAHdKouw==" spinCount="100000" sheet="1" objects="1" scenarios="1"/>
  <mergeCells count="8">
    <mergeCell ref="A183:G183"/>
    <mergeCell ref="A181:G181"/>
    <mergeCell ref="A182:G182"/>
    <mergeCell ref="A2:I2"/>
    <mergeCell ref="A3:D3"/>
    <mergeCell ref="A176:C176"/>
    <mergeCell ref="A179:G179"/>
    <mergeCell ref="A180:G180"/>
  </mergeCells>
  <printOptions horizontalCentered="1"/>
  <pageMargins left="0.39370078740157483" right="0.39370078740157483" top="0.78740157480314965" bottom="0.39370078740157483" header="0" footer="0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 - DEŠŤ. SVOD.</vt:lpstr>
      <vt:lpstr>BP</vt:lpstr>
      <vt:lpstr>BP!Print_Area</vt:lpstr>
      <vt:lpstr>'Rekapitulace - DEŠŤ. SVOD.'!Print_Area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2022-09-21T11:13:32Z</dcterms:modified>
</cp:coreProperties>
</file>